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870" windowWidth="19530" windowHeight="45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J110" i="2"/>
  <c r="J101"/>
  <c r="J114" s="1"/>
  <c r="J47"/>
  <c r="J42"/>
  <c r="H65"/>
  <c r="H61"/>
  <c r="I105"/>
  <c r="K105" s="1"/>
  <c r="I106"/>
  <c r="K106" s="1"/>
  <c r="I107"/>
  <c r="K107" s="1"/>
  <c r="I108"/>
  <c r="K108" s="1"/>
  <c r="I104"/>
  <c r="K104" s="1"/>
  <c r="H45"/>
  <c r="K110" l="1"/>
  <c r="I110"/>
  <c r="I51"/>
  <c r="K51" s="1"/>
  <c r="I52"/>
  <c r="K52" s="1"/>
  <c r="I53"/>
  <c r="K53" s="1"/>
  <c r="I54"/>
  <c r="K54" s="1"/>
  <c r="I55"/>
  <c r="K55" s="1"/>
  <c r="I56"/>
  <c r="K56" s="1"/>
  <c r="I57"/>
  <c r="K57" s="1"/>
  <c r="I58"/>
  <c r="K58" s="1"/>
  <c r="I59"/>
  <c r="K59" s="1"/>
  <c r="I60"/>
  <c r="K60" s="1"/>
  <c r="I61"/>
  <c r="K61" s="1"/>
  <c r="I62"/>
  <c r="K62" s="1"/>
  <c r="I63"/>
  <c r="K63" s="1"/>
  <c r="I64"/>
  <c r="K64" s="1"/>
  <c r="I65"/>
  <c r="K65" s="1"/>
  <c r="I66"/>
  <c r="K66" s="1"/>
  <c r="I67"/>
  <c r="K67" s="1"/>
  <c r="I68"/>
  <c r="K68" s="1"/>
  <c r="I69"/>
  <c r="K69" s="1"/>
  <c r="I70"/>
  <c r="K70" s="1"/>
  <c r="I71"/>
  <c r="K71" s="1"/>
  <c r="I72"/>
  <c r="K72" s="1"/>
  <c r="I73"/>
  <c r="K73" s="1"/>
  <c r="I74"/>
  <c r="K74" s="1"/>
  <c r="I75"/>
  <c r="K75" s="1"/>
  <c r="I76"/>
  <c r="K76" s="1"/>
  <c r="I77"/>
  <c r="K77" s="1"/>
  <c r="I78"/>
  <c r="K78" s="1"/>
  <c r="I79"/>
  <c r="K79" s="1"/>
  <c r="I80"/>
  <c r="K80" s="1"/>
  <c r="I81"/>
  <c r="K81" s="1"/>
  <c r="I82"/>
  <c r="K82" s="1"/>
  <c r="I83"/>
  <c r="K83" s="1"/>
  <c r="I84"/>
  <c r="K84" s="1"/>
  <c r="I85"/>
  <c r="K85" s="1"/>
  <c r="I86"/>
  <c r="K86" s="1"/>
  <c r="I87"/>
  <c r="K87" s="1"/>
  <c r="I88"/>
  <c r="K88" s="1"/>
  <c r="I89"/>
  <c r="K89" s="1"/>
  <c r="I90"/>
  <c r="K90" s="1"/>
  <c r="I91"/>
  <c r="K91" s="1"/>
  <c r="I92"/>
  <c r="K92" s="1"/>
  <c r="I93"/>
  <c r="K93" s="1"/>
  <c r="I94"/>
  <c r="K94" s="1"/>
  <c r="I95"/>
  <c r="K95" s="1"/>
  <c r="I96"/>
  <c r="K96" s="1"/>
  <c r="I97"/>
  <c r="K97" s="1"/>
  <c r="I98"/>
  <c r="K98" s="1"/>
  <c r="I99"/>
  <c r="K99" s="1"/>
  <c r="I50"/>
  <c r="I45"/>
  <c r="K45" s="1"/>
  <c r="K47" s="1"/>
  <c r="H39"/>
  <c r="H35"/>
  <c r="I35" s="1"/>
  <c r="I36"/>
  <c r="K36" s="1"/>
  <c r="I37"/>
  <c r="K37" s="1"/>
  <c r="I38"/>
  <c r="K38" s="1"/>
  <c r="I39"/>
  <c r="K39" s="1"/>
  <c r="I40"/>
  <c r="K40" s="1"/>
  <c r="J32"/>
  <c r="I25"/>
  <c r="K25" s="1"/>
  <c r="I26"/>
  <c r="K26" s="1"/>
  <c r="I27"/>
  <c r="K27" s="1"/>
  <c r="I28"/>
  <c r="K28" s="1"/>
  <c r="I29"/>
  <c r="K29" s="1"/>
  <c r="I30"/>
  <c r="K30" s="1"/>
  <c r="K50" l="1"/>
  <c r="I101"/>
  <c r="K101"/>
  <c r="K35"/>
  <c r="K42" s="1"/>
  <c r="I42"/>
  <c r="I47"/>
  <c r="I32"/>
  <c r="K32"/>
  <c r="J22"/>
  <c r="I15"/>
  <c r="I16"/>
  <c r="F15" i="1" l="1"/>
  <c r="E13"/>
  <c r="G13" s="1"/>
  <c r="I17" i="2"/>
  <c r="K17" s="1"/>
  <c r="I18"/>
  <c r="K18" s="1"/>
  <c r="K16"/>
  <c r="A4" i="3"/>
  <c r="A4" i="2"/>
  <c r="I22" l="1"/>
  <c r="A3" i="3"/>
  <c r="A3" i="2"/>
  <c r="E12" i="3"/>
  <c r="E13"/>
  <c r="E14"/>
  <c r="E16"/>
  <c r="E17"/>
  <c r="E18"/>
  <c r="E19"/>
  <c r="E21"/>
  <c r="E22"/>
  <c r="E23"/>
  <c r="E24"/>
  <c r="E26"/>
  <c r="E27"/>
  <c r="E11"/>
  <c r="D29"/>
  <c r="C29"/>
  <c r="I112" i="2"/>
  <c r="K12"/>
  <c r="K19"/>
  <c r="K20"/>
  <c r="K11"/>
  <c r="K14"/>
  <c r="K15"/>
  <c r="G15" i="1"/>
  <c r="K112" i="2" l="1"/>
  <c r="I114"/>
  <c r="K22"/>
  <c r="E15" i="1"/>
  <c r="D32" i="3"/>
  <c r="D34" s="1"/>
  <c r="K13" i="2"/>
  <c r="E29" i="3"/>
  <c r="K114" i="2" l="1"/>
  <c r="I116"/>
  <c r="J116"/>
  <c r="K116" l="1"/>
  <c r="C32" i="3"/>
  <c r="C34" s="1"/>
  <c r="E32" l="1"/>
  <c r="E34" s="1"/>
</calcChain>
</file>

<file path=xl/sharedStrings.xml><?xml version="1.0" encoding="utf-8"?>
<sst xmlns="http://schemas.openxmlformats.org/spreadsheetml/2006/main" count="374" uniqueCount="133">
  <si>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</si>
  <si>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</si>
  <si>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</si>
  <si>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</si>
  <si>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</si>
  <si>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</si>
  <si>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</si>
  <si>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</si>
  <si>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</si>
  <si>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</si>
  <si>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</si>
  <si>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</si>
  <si>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</si>
  <si>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</si>
  <si>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</si>
  <si>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TON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</si>
  <si>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</si>
  <si>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</si>
  <si>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</si>
  <si>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</si>
  <si>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</si>
  <si>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</si>
  <si>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</si>
  <si>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</si>
  <si>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</si>
  <si>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</si>
  <si>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</si>
  <si>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</si>
  <si>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</si>
  <si>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</si>
  <si>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</si>
  <si>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</si>
  <si>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</si>
  <si>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</si>
  <si>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</si>
  <si>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</si>
  <si>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</si>
  <si>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</si>
  <si>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</si>
  <si>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</si>
  <si>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</si>
  <si>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</si>
  <si>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</si>
  <si>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</si>
  <si>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</si>
  <si>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</si>
  <si>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</si>
  <si>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</si>
  <si>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</si>
  <si>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</si>
  <si>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</si>
  <si>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</si>
  <si>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</si>
  <si>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</si>
  <si>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</si>
  <si>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</si>
  <si>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</si>
  <si>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</si>
  <si>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</si>
  <si>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</si>
  <si>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</si>
  <si>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</si>
  <si>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</si>
  <si>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</si>
  <si>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</si>
  <si>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</si>
  <si>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</si>
  <si>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</si>
  <si>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</si>
  <si>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</si>
  <si>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</si>
  <si>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</si>
  <si>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</si>
  <si>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</si>
  <si>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</si>
  <si>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LABOR HOUSE - 8 MONTH EMPLOYEE</t>
  </si>
  <si>
    <t>LABOR HOUSE - FULL TIME EMPLOYEE</t>
  </si>
  <si>
    <t>MACHINE SHED - 20 X 40</t>
  </si>
  <si>
    <t>METAL SHOP - 40 X 80</t>
  </si>
  <si>
    <t>4 WHEELER - 2WD</t>
  </si>
  <si>
    <t>MINI PICKUP</t>
  </si>
  <si>
    <t>3/4 TON PICKUP - 4WD</t>
  </si>
  <si>
    <t>**GROW**</t>
  </si>
  <si>
    <t>CUSTOM FERTILIZE Operation</t>
  </si>
  <si>
    <t xml:space="preserve">11-52-0       </t>
  </si>
  <si>
    <t>CUSTOM FERTILIZE</t>
  </si>
  <si>
    <t>ACRE</t>
  </si>
  <si>
    <t>PULL DITCHES     Operation</t>
  </si>
  <si>
    <t>PULL ENDS        Operation</t>
  </si>
  <si>
    <t>LAY PIPE         Operation</t>
  </si>
  <si>
    <t>DELIVERY SYSTEM</t>
  </si>
  <si>
    <t>DIRT DITCH</t>
  </si>
  <si>
    <t>PICKUP PIPE      Operation</t>
  </si>
  <si>
    <t>SPRAY WEEDS      Operation</t>
  </si>
  <si>
    <t xml:space="preserve">2,4D          </t>
  </si>
  <si>
    <t>GAL</t>
  </si>
  <si>
    <t xml:space="preserve">ROUNDUP       </t>
  </si>
  <si>
    <t xml:space="preserve">MALATHION     </t>
  </si>
  <si>
    <t xml:space="preserve">SPREADER      </t>
  </si>
  <si>
    <t>Total GROW</t>
  </si>
  <si>
    <t>CLOSE DITCHES    Operation</t>
  </si>
  <si>
    <t>**PRE-PLANT FALL**</t>
  </si>
  <si>
    <t xml:space="preserve">46-0-0        </t>
  </si>
  <si>
    <t>Total PRE-PLANT FALL</t>
  </si>
  <si>
    <t>**PRE-PLANT SPRING**</t>
  </si>
  <si>
    <t>Total PRE-PLANT SPRING</t>
  </si>
  <si>
    <t>**PLANT**</t>
  </si>
  <si>
    <t>CORRUGATE        Operation</t>
  </si>
  <si>
    <t>Total PLANT</t>
  </si>
  <si>
    <t>**HARVEST**</t>
  </si>
  <si>
    <t>Total HARVEST</t>
  </si>
  <si>
    <t>90 Acre Enterprise</t>
  </si>
  <si>
    <t>Corn for Silage - Big Horn-Washakie County Area</t>
  </si>
  <si>
    <t>CORN SILAGE</t>
  </si>
  <si>
    <t>PLOW             Operation</t>
  </si>
  <si>
    <t>ROLLER HARROW    Operation</t>
  </si>
  <si>
    <t>LAND PLANE       Operation</t>
  </si>
  <si>
    <t>LEVEL            Operation</t>
  </si>
  <si>
    <t>SOIL TESTS</t>
  </si>
  <si>
    <t xml:space="preserve">0-0-60        </t>
  </si>
  <si>
    <t>FLD CULT, S-TINE Operation</t>
  </si>
  <si>
    <t xml:space="preserve">SUTAN         </t>
  </si>
  <si>
    <t xml:space="preserve">FRONTIER      </t>
  </si>
  <si>
    <t>PLANT CORN       Operation</t>
  </si>
  <si>
    <t xml:space="preserve">CORN SEED     </t>
  </si>
  <si>
    <t>BAG</t>
  </si>
  <si>
    <t>ROTARY HOE       Operation</t>
  </si>
  <si>
    <t>CULTIVATE        Operation</t>
  </si>
  <si>
    <t>SPRAY CORN       Operation</t>
  </si>
  <si>
    <t xml:space="preserve">BANVEL        </t>
  </si>
  <si>
    <t>CSTM CHOP SILAGE</t>
  </si>
  <si>
    <t>HAUL SILAGE CORN Operation</t>
  </si>
  <si>
    <t>STACK SILAGE     Operation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</si>
</sst>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/>
    <xf numFmtId="2" fontId="18" fillId="33" borderId="0" xfId="0" applyNumberFormat="1" applyFont="1" applyFill="1" applyAlignment="1" applyProtection="1">
      <alignment horizontal="right"/>
      <protection locked="0"/>
    </xf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49" fontId="18" fillId="33" borderId="0" xfId="0" applyNumberFormat="1" applyFont="1" applyFill="1" applyAlignment="1" applyProtection="1">
      <alignment horizontal="left"/>
      <protection locked="0"/>
    </xf>
    <xf numFmtId="44" fontId="1" fillId="0" borderId="0" xfId="1" applyFont="1" applyProtection="1"/>
    <xf numFmtId="165" fontId="18" fillId="33" borderId="0" xfId="0" applyNumberFormat="1" applyFont="1" applyFill="1" applyProtection="1">
      <protection locked="0"/>
    </xf>
    <xf numFmtId="2" fontId="18" fillId="33" borderId="0" xfId="0" applyNumberFormat="1" applyFont="1" applyFill="1" applyProtection="1">
      <protection locked="0"/>
    </xf>
    <xf numFmtId="44" fontId="1" fillId="0" borderId="0" xfId="1" applyFont="1" applyFill="1" applyProtection="1"/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quotePrefix="1" applyAlignment="1" applyProtection="1">
      <alignment horizontal="center"/>
    </xf>
    <xf numFmtId="0" fontId="0" fillId="0" borderId="0" xfId="0" quotePrefix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right"/>
    </xf>
    <xf numFmtId="2" fontId="0" fillId="0" borderId="0" xfId="0" applyNumberFormat="1" applyFont="1" applyAlignment="1" applyProtection="1">
      <alignment horizontal="center"/>
    </xf>
    <xf numFmtId="2" fontId="0" fillId="0" borderId="0" xfId="0" applyNumberFormat="1" applyFont="1" applyProtection="1"/>
    <xf numFmtId="44" fontId="0" fillId="0" borderId="0" xfId="0" applyNumberFormat="1" applyFont="1" applyProtection="1"/>
    <xf numFmtId="0" fontId="0" fillId="0" borderId="0" xfId="0" quotePrefix="1" applyAlignment="1" applyProtection="1">
      <alignment horizontal="right"/>
    </xf>
    <xf numFmtId="0" fontId="0" fillId="0" borderId="0" xfId="0" quotePrefix="1" applyAlignment="1" applyProtection="1">
      <alignment horizontal="left"/>
    </xf>
    <xf numFmtId="44" fontId="0" fillId="0" borderId="0" xfId="1" applyFont="1" applyFill="1" applyProtection="1"/>
    <xf numFmtId="0" fontId="19" fillId="0" borderId="0" xfId="0" applyFont="1" applyProtection="1"/>
    <xf numFmtId="0" fontId="0" fillId="0" borderId="0" xfId="0" applyFont="1" applyAlignment="1" applyProtection="1"/>
    <xf numFmtId="9" fontId="1" fillId="0" borderId="0" xfId="43" applyFont="1" applyProtection="1"/>
    <xf numFmtId="9" fontId="0" fillId="0" borderId="0" xfId="0" applyNumberFormat="1" applyFont="1" applyProtection="1"/>
    <xf numFmtId="44" fontId="1" fillId="0" borderId="0" xfId="1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right"/>
    </xf>
    <xf numFmtId="0" fontId="18" fillId="33" borderId="0" xfId="0" quotePrefix="1" applyFont="1" applyFill="1" applyAlignment="1" applyProtection="1">
      <alignment horizontal="center"/>
      <protection locked="0"/>
    </xf>
    <xf numFmtId="0" fontId="18" fillId="33" borderId="0" xfId="0" applyFont="1" applyFill="1" applyAlignment="1" applyProtection="1">
      <alignment horizontal="center"/>
      <protection locked="0"/>
    </xf>
    <xf numFmtId="2" fontId="18" fillId="33" borderId="0" xfId="0" applyNumberFormat="1" applyFont="1" applyFill="1" applyAlignment="1" applyProtection="1">
      <alignment horizontal="center"/>
      <protection locked="0"/>
    </xf>
    <xf numFmtId="2" fontId="18" fillId="33" borderId="0" xfId="0" applyNumberFormat="1" applyFont="1" applyFill="1" applyAlignment="1" applyProtection="1">
      <protection locked="0"/>
    </xf>
    <xf numFmtId="0" fontId="18" fillId="33" borderId="0" xfId="0" applyFont="1" applyFill="1" applyAlignment="1" applyProtection="1">
      <protection locked="0"/>
    </xf>
    <xf numFmtId="0" fontId="18" fillId="33" borderId="0" xfId="0" applyFont="1" applyFill="1" applyAlignment="1" applyProtection="1">
      <alignment horizontal="left"/>
      <protection locked="0"/>
    </xf>
    <xf numFmtId="0" fontId="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0" fillId="0" borderId="0" xfId="0" quotePrefix="1" applyFont="1" applyAlignment="1" applyProtection="1">
      <alignment horizontal="center"/>
    </xf>
    <xf numFmtId="0" fontId="0" fillId="0" borderId="0" xfId="0" applyAlignment="1" applyProtection="1"/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3333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pane ySplit="12" topLeftCell="A13" activePane="bottomLeft" state="frozen"/>
      <selection pane="bottomLeft" activeCell="A13" sqref="A13"/>
    </sheetView>
  </sheetViews>
  <sheetFormatPr defaultRowHeight="15"/>
  <cols>
    <col min="1" max="1" width="29.85546875" style="26" customWidth="1"/>
    <col min="2" max="3" width="10.7109375" style="26" customWidth="1"/>
    <col min="4" max="4" width="8.7109375" style="26" customWidth="1"/>
    <col min="5" max="7" width="10.7109375" style="26" customWidth="1"/>
    <col min="8" max="16384" width="9.140625" style="26"/>
  </cols>
  <sheetData>
    <row r="1" spans="1:8" ht="18">
      <c r="A1" s="53" t="s">
        <v>70</v>
      </c>
      <c r="B1" s="54"/>
      <c r="C1" s="54"/>
      <c r="D1" s="54"/>
      <c r="E1" s="54"/>
      <c r="F1" s="54"/>
      <c r="G1" s="54"/>
      <c r="H1" s="38"/>
    </row>
    <row r="2" spans="1:8" ht="18">
      <c r="A2" s="53" t="s">
        <v>71</v>
      </c>
      <c r="B2" s="54"/>
      <c r="C2" s="54"/>
      <c r="D2" s="54"/>
      <c r="E2" s="54"/>
      <c r="F2" s="54"/>
      <c r="G2" s="54"/>
    </row>
    <row r="3" spans="1:8" ht="18">
      <c r="A3" s="53" t="s">
        <v>112</v>
      </c>
      <c r="B3" s="54"/>
      <c r="C3" s="54"/>
      <c r="D3" s="54"/>
      <c r="E3" s="54"/>
      <c r="F3" s="54"/>
      <c r="G3" s="54"/>
    </row>
    <row r="4" spans="1:8" ht="18">
      <c r="A4" s="53" t="s">
        <v>111</v>
      </c>
      <c r="B4" s="54"/>
      <c r="C4" s="54"/>
      <c r="D4" s="54"/>
      <c r="E4" s="54"/>
      <c r="F4" s="54"/>
      <c r="G4" s="54"/>
    </row>
    <row r="5" spans="1:8">
      <c r="A5" s="39"/>
      <c r="B5" s="39"/>
      <c r="C5" s="39"/>
      <c r="D5" s="39"/>
      <c r="E5" s="39"/>
      <c r="F5" s="39"/>
      <c r="G5" s="39"/>
    </row>
    <row r="6" spans="1:8">
      <c r="A6" s="27" t="s">
        <v>74</v>
      </c>
      <c r="B6" s="28" t="s">
        <v>68</v>
      </c>
      <c r="C6" s="28" t="s">
        <v>68</v>
      </c>
      <c r="D6" s="28" t="s">
        <v>68</v>
      </c>
      <c r="E6" s="28" t="s">
        <v>68</v>
      </c>
      <c r="F6" s="28" t="s">
        <v>68</v>
      </c>
      <c r="G6" s="28" t="s">
        <v>68</v>
      </c>
      <c r="H6" s="29" t="s">
        <v>69</v>
      </c>
    </row>
    <row r="7" spans="1:8">
      <c r="F7" s="52" t="s">
        <v>1</v>
      </c>
      <c r="G7" s="52"/>
    </row>
    <row r="8" spans="1:8">
      <c r="E8" s="30" t="s">
        <v>2</v>
      </c>
      <c r="F8" s="30" t="s">
        <v>3</v>
      </c>
      <c r="G8" s="30"/>
    </row>
    <row r="9" spans="1:8">
      <c r="E9" s="30" t="s">
        <v>4</v>
      </c>
      <c r="F9" s="30" t="s">
        <v>17</v>
      </c>
      <c r="G9" s="30" t="s">
        <v>18</v>
      </c>
    </row>
    <row r="10" spans="1:8">
      <c r="E10" s="40">
        <v>1</v>
      </c>
      <c r="F10" s="41">
        <v>0.33</v>
      </c>
      <c r="G10" s="41">
        <v>0.67</v>
      </c>
      <c r="H10" s="41"/>
    </row>
    <row r="11" spans="1:8">
      <c r="A11" s="26" t="s">
        <v>5</v>
      </c>
      <c r="B11" s="30" t="s">
        <v>6</v>
      </c>
      <c r="C11" s="30" t="s">
        <v>7</v>
      </c>
      <c r="D11" s="30" t="s">
        <v>8</v>
      </c>
      <c r="E11" s="30" t="s">
        <v>9</v>
      </c>
      <c r="F11" s="30" t="s">
        <v>9</v>
      </c>
      <c r="G11" s="30" t="s">
        <v>9</v>
      </c>
    </row>
    <row r="12" spans="1:8">
      <c r="A12" s="26" t="s">
        <v>10</v>
      </c>
      <c r="B12" s="26" t="s">
        <v>11</v>
      </c>
      <c r="C12" s="26" t="s">
        <v>12</v>
      </c>
      <c r="D12" s="26" t="s">
        <v>13</v>
      </c>
      <c r="E12" s="26" t="s">
        <v>14</v>
      </c>
      <c r="F12" s="26" t="s">
        <v>14</v>
      </c>
      <c r="G12" s="26" t="s">
        <v>14</v>
      </c>
    </row>
    <row r="13" spans="1:8">
      <c r="A13" s="19" t="s">
        <v>113</v>
      </c>
      <c r="B13" s="7">
        <v>23</v>
      </c>
      <c r="C13" s="15" t="s">
        <v>15</v>
      </c>
      <c r="D13" s="8">
        <v>20</v>
      </c>
      <c r="E13" s="42">
        <f>D13*B13</f>
        <v>460</v>
      </c>
      <c r="F13" s="8">
        <v>151.80000000000001</v>
      </c>
      <c r="G13" s="22">
        <f>E13-F13</f>
        <v>308.2</v>
      </c>
    </row>
    <row r="14" spans="1:8">
      <c r="A14" s="30" t="s">
        <v>10</v>
      </c>
      <c r="B14" s="30" t="s">
        <v>11</v>
      </c>
      <c r="C14" s="30" t="s">
        <v>12</v>
      </c>
      <c r="D14" s="30" t="s">
        <v>13</v>
      </c>
      <c r="E14" s="30" t="s">
        <v>14</v>
      </c>
      <c r="F14" s="30" t="s">
        <v>14</v>
      </c>
      <c r="G14" s="30" t="s">
        <v>14</v>
      </c>
    </row>
    <row r="15" spans="1:8">
      <c r="A15" s="26" t="s">
        <v>16</v>
      </c>
      <c r="B15" s="31"/>
      <c r="C15" s="31"/>
      <c r="D15" s="42"/>
      <c r="E15" s="42">
        <f>SUM(E13:E13)</f>
        <v>460</v>
      </c>
      <c r="F15" s="42">
        <f>SUM(F13:F13)</f>
        <v>151.80000000000001</v>
      </c>
      <c r="G15" s="42">
        <f>SUM(G13:G13)</f>
        <v>308.2</v>
      </c>
      <c r="H15" s="34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8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2.7109375" style="26" customWidth="1"/>
    <col min="2" max="2" width="10.7109375" style="45" customWidth="1"/>
    <col min="3" max="3" width="12.7109375" style="45" customWidth="1"/>
    <col min="4" max="4" width="20.7109375" style="26" customWidth="1"/>
    <col min="5" max="5" width="10.7109375" style="26" customWidth="1"/>
    <col min="6" max="6" width="8.7109375" style="26" customWidth="1"/>
    <col min="7" max="11" width="10.7109375" style="26" customWidth="1"/>
    <col min="12" max="16384" width="9.140625" style="26"/>
  </cols>
  <sheetData>
    <row r="1" spans="1:12" ht="18">
      <c r="A1" s="53" t="s">
        <v>70</v>
      </c>
      <c r="B1" s="54"/>
      <c r="C1" s="54"/>
      <c r="D1" s="54"/>
      <c r="E1" s="54"/>
      <c r="F1" s="54"/>
      <c r="G1" s="54"/>
      <c r="H1" s="56"/>
      <c r="I1" s="56"/>
      <c r="J1" s="56"/>
      <c r="K1" s="56"/>
    </row>
    <row r="2" spans="1:12" ht="18">
      <c r="A2" s="53" t="s">
        <v>71</v>
      </c>
      <c r="B2" s="54"/>
      <c r="C2" s="54"/>
      <c r="D2" s="54"/>
      <c r="E2" s="54"/>
      <c r="F2" s="54"/>
      <c r="G2" s="54"/>
      <c r="H2" s="56"/>
      <c r="I2" s="56"/>
      <c r="J2" s="56"/>
      <c r="K2" s="56"/>
    </row>
    <row r="3" spans="1:12" ht="18">
      <c r="A3" s="53" t="str">
        <f>RETURNS!A3</f>
        <v>Corn for Silage - Big Horn-Washakie County Area</v>
      </c>
      <c r="B3" s="54"/>
      <c r="C3" s="54"/>
      <c r="D3" s="54"/>
      <c r="E3" s="54"/>
      <c r="F3" s="54"/>
      <c r="G3" s="54"/>
      <c r="H3" s="56"/>
      <c r="I3" s="56"/>
      <c r="J3" s="56"/>
      <c r="K3" s="56"/>
    </row>
    <row r="4" spans="1:12" ht="18">
      <c r="A4" s="53" t="str">
        <f>RETURNS!A4</f>
        <v>90 Acre Enterprise</v>
      </c>
      <c r="B4" s="54"/>
      <c r="C4" s="54"/>
      <c r="D4" s="54"/>
      <c r="E4" s="54"/>
      <c r="F4" s="54"/>
      <c r="G4" s="54"/>
      <c r="H4" s="56"/>
      <c r="I4" s="56"/>
      <c r="J4" s="56"/>
      <c r="K4" s="56"/>
    </row>
    <row r="5" spans="1:12">
      <c r="A5" s="27" t="s">
        <v>73</v>
      </c>
      <c r="B5" s="28" t="s">
        <v>68</v>
      </c>
      <c r="C5" s="28" t="s">
        <v>68</v>
      </c>
      <c r="D5" s="28" t="s">
        <v>68</v>
      </c>
      <c r="E5" s="28" t="s">
        <v>68</v>
      </c>
      <c r="F5" s="28" t="s">
        <v>68</v>
      </c>
      <c r="G5" s="28" t="s">
        <v>68</v>
      </c>
      <c r="H5" s="28" t="s">
        <v>68</v>
      </c>
      <c r="I5" s="28" t="s">
        <v>68</v>
      </c>
      <c r="J5" s="28" t="s">
        <v>68</v>
      </c>
      <c r="K5" s="28" t="s">
        <v>68</v>
      </c>
      <c r="L5" s="29" t="s">
        <v>69</v>
      </c>
    </row>
    <row r="6" spans="1:12">
      <c r="D6" s="55" t="s">
        <v>21</v>
      </c>
      <c r="E6" s="52"/>
      <c r="F6" s="52"/>
      <c r="G6" s="52"/>
      <c r="H6" s="43" t="s">
        <v>22</v>
      </c>
      <c r="J6" s="52" t="s">
        <v>1</v>
      </c>
      <c r="K6" s="52"/>
    </row>
    <row r="7" spans="1:12">
      <c r="B7" s="52" t="s">
        <v>23</v>
      </c>
      <c r="C7" s="52"/>
      <c r="E7" s="43" t="s">
        <v>24</v>
      </c>
      <c r="F7" s="43" t="s">
        <v>7</v>
      </c>
      <c r="G7" s="43"/>
      <c r="H7" s="43" t="s">
        <v>25</v>
      </c>
      <c r="I7" s="43" t="s">
        <v>2</v>
      </c>
      <c r="J7" s="43" t="s">
        <v>3</v>
      </c>
      <c r="K7" s="43"/>
    </row>
    <row r="8" spans="1:12">
      <c r="A8" s="26" t="s">
        <v>26</v>
      </c>
      <c r="B8" s="43" t="s">
        <v>27</v>
      </c>
      <c r="C8" s="43" t="s">
        <v>28</v>
      </c>
      <c r="D8" s="43" t="s">
        <v>29</v>
      </c>
      <c r="E8" s="43" t="s">
        <v>30</v>
      </c>
      <c r="F8" s="43" t="s">
        <v>31</v>
      </c>
      <c r="G8" s="43" t="s">
        <v>32</v>
      </c>
      <c r="H8" s="43" t="s">
        <v>30</v>
      </c>
      <c r="I8" s="43" t="s">
        <v>4</v>
      </c>
      <c r="J8" s="43" t="s">
        <v>17</v>
      </c>
      <c r="K8" s="43" t="s">
        <v>18</v>
      </c>
    </row>
    <row r="9" spans="1:12">
      <c r="A9" s="43" t="s">
        <v>33</v>
      </c>
      <c r="B9" s="44" t="s">
        <v>11</v>
      </c>
      <c r="C9" s="43" t="s">
        <v>11</v>
      </c>
      <c r="D9" s="43" t="s">
        <v>34</v>
      </c>
      <c r="E9" s="43" t="s">
        <v>11</v>
      </c>
      <c r="F9" s="43" t="s">
        <v>35</v>
      </c>
      <c r="G9" s="43" t="s">
        <v>13</v>
      </c>
      <c r="H9" s="43" t="s">
        <v>14</v>
      </c>
      <c r="I9" s="43" t="s">
        <v>12</v>
      </c>
      <c r="J9" s="43" t="s">
        <v>12</v>
      </c>
      <c r="K9" s="43" t="s">
        <v>12</v>
      </c>
    </row>
    <row r="10" spans="1:12">
      <c r="A10" s="26" t="s">
        <v>36</v>
      </c>
      <c r="J10" s="43"/>
      <c r="K10" s="43"/>
    </row>
    <row r="11" spans="1:12">
      <c r="A11" s="21" t="s">
        <v>75</v>
      </c>
      <c r="B11" s="20"/>
      <c r="C11" s="20"/>
      <c r="D11" s="19"/>
      <c r="E11" s="18"/>
      <c r="F11" s="19"/>
      <c r="G11" s="20"/>
      <c r="H11" s="20"/>
      <c r="I11" s="20">
        <v>3.28</v>
      </c>
      <c r="J11" s="20">
        <v>0</v>
      </c>
      <c r="K11" s="22">
        <f>I11-J11</f>
        <v>3.28</v>
      </c>
    </row>
    <row r="12" spans="1:12">
      <c r="A12" s="21" t="s">
        <v>76</v>
      </c>
      <c r="B12" s="20"/>
      <c r="C12" s="20"/>
      <c r="D12" s="19"/>
      <c r="E12" s="18"/>
      <c r="F12" s="19"/>
      <c r="G12" s="20"/>
      <c r="H12" s="20"/>
      <c r="I12" s="20">
        <v>3.28</v>
      </c>
      <c r="J12" s="20">
        <v>0</v>
      </c>
      <c r="K12" s="22">
        <f t="shared" ref="K12:K20" si="0">I12-J12</f>
        <v>3.28</v>
      </c>
    </row>
    <row r="13" spans="1:12">
      <c r="A13" s="21" t="s">
        <v>77</v>
      </c>
      <c r="B13" s="20"/>
      <c r="C13" s="20"/>
      <c r="D13" s="19"/>
      <c r="E13" s="18"/>
      <c r="F13" s="19"/>
      <c r="G13" s="20"/>
      <c r="H13" s="20"/>
      <c r="I13" s="20">
        <v>0.33</v>
      </c>
      <c r="J13" s="20">
        <v>0</v>
      </c>
      <c r="K13" s="22">
        <f t="shared" si="0"/>
        <v>0.33</v>
      </c>
    </row>
    <row r="14" spans="1:12">
      <c r="A14" s="21" t="s">
        <v>78</v>
      </c>
      <c r="B14" s="20"/>
      <c r="C14" s="20"/>
      <c r="D14" s="19"/>
      <c r="E14" s="18"/>
      <c r="F14" s="19"/>
      <c r="G14" s="20"/>
      <c r="H14" s="20"/>
      <c r="I14" s="20">
        <v>1.26</v>
      </c>
      <c r="J14" s="20">
        <v>0</v>
      </c>
      <c r="K14" s="22">
        <f t="shared" si="0"/>
        <v>1.26</v>
      </c>
    </row>
    <row r="15" spans="1:12">
      <c r="A15" s="21" t="s">
        <v>79</v>
      </c>
      <c r="B15" s="20">
        <v>14.08</v>
      </c>
      <c r="C15" s="20">
        <v>3.01</v>
      </c>
      <c r="D15" s="19"/>
      <c r="E15" s="18"/>
      <c r="F15" s="19"/>
      <c r="G15" s="20"/>
      <c r="H15" s="20"/>
      <c r="I15" s="22">
        <f t="shared" ref="I15:I18" si="1">SUM(B15:C15)+H15</f>
        <v>17.09</v>
      </c>
      <c r="J15" s="20">
        <v>0</v>
      </c>
      <c r="K15" s="22">
        <f t="shared" si="0"/>
        <v>17.09</v>
      </c>
    </row>
    <row r="16" spans="1:12">
      <c r="A16" s="21" t="s">
        <v>80</v>
      </c>
      <c r="B16" s="20">
        <v>2.5</v>
      </c>
      <c r="C16" s="20">
        <v>1.49</v>
      </c>
      <c r="D16" s="19"/>
      <c r="E16" s="18"/>
      <c r="F16" s="19"/>
      <c r="G16" s="20"/>
      <c r="H16" s="20"/>
      <c r="I16" s="22">
        <f t="shared" si="1"/>
        <v>3.99</v>
      </c>
      <c r="J16" s="20">
        <v>0</v>
      </c>
      <c r="K16" s="22">
        <f t="shared" ref="K16:K18" si="2">I16-J16</f>
        <v>3.99</v>
      </c>
    </row>
    <row r="17" spans="1:11">
      <c r="A17" s="21" t="s">
        <v>37</v>
      </c>
      <c r="B17" s="20">
        <v>14.53</v>
      </c>
      <c r="C17" s="20">
        <v>2.41</v>
      </c>
      <c r="D17" s="19"/>
      <c r="E17" s="18"/>
      <c r="F17" s="19"/>
      <c r="G17" s="20"/>
      <c r="H17" s="20"/>
      <c r="I17" s="22">
        <f t="shared" si="1"/>
        <v>16.939999999999998</v>
      </c>
      <c r="J17" s="20">
        <v>0</v>
      </c>
      <c r="K17" s="22">
        <f t="shared" si="2"/>
        <v>16.939999999999998</v>
      </c>
    </row>
    <row r="18" spans="1:11">
      <c r="A18" s="21" t="s">
        <v>81</v>
      </c>
      <c r="B18" s="20">
        <v>32.44</v>
      </c>
      <c r="C18" s="20">
        <v>4.26</v>
      </c>
      <c r="D18" s="19"/>
      <c r="E18" s="18"/>
      <c r="F18" s="19"/>
      <c r="G18" s="20"/>
      <c r="H18" s="20"/>
      <c r="I18" s="22">
        <f t="shared" si="1"/>
        <v>36.699999999999996</v>
      </c>
      <c r="J18" s="20">
        <v>0</v>
      </c>
      <c r="K18" s="22">
        <f t="shared" si="2"/>
        <v>36.699999999999996</v>
      </c>
    </row>
    <row r="19" spans="1:11">
      <c r="A19" s="19" t="s">
        <v>38</v>
      </c>
      <c r="B19" s="20"/>
      <c r="C19" s="20"/>
      <c r="D19" s="19"/>
      <c r="E19" s="18"/>
      <c r="F19" s="19"/>
      <c r="G19" s="20"/>
      <c r="H19" s="20"/>
      <c r="I19" s="20">
        <v>17.45</v>
      </c>
      <c r="J19" s="20">
        <v>0</v>
      </c>
      <c r="K19" s="22">
        <f t="shared" si="0"/>
        <v>17.45</v>
      </c>
    </row>
    <row r="20" spans="1:11">
      <c r="A20" s="19" t="s">
        <v>39</v>
      </c>
      <c r="B20" s="20"/>
      <c r="C20" s="20"/>
      <c r="D20" s="19"/>
      <c r="E20" s="18"/>
      <c r="F20" s="19"/>
      <c r="G20" s="20"/>
      <c r="H20" s="20"/>
      <c r="I20" s="20">
        <v>34.909999999999997</v>
      </c>
      <c r="J20" s="20">
        <v>0</v>
      </c>
      <c r="K20" s="22">
        <f t="shared" si="0"/>
        <v>34.909999999999997</v>
      </c>
    </row>
    <row r="21" spans="1:11">
      <c r="A21" s="44" t="s">
        <v>49</v>
      </c>
      <c r="B21" s="44" t="s">
        <v>0</v>
      </c>
      <c r="C21" s="43" t="s">
        <v>41</v>
      </c>
      <c r="D21" s="43" t="s">
        <v>19</v>
      </c>
      <c r="E21" s="32" t="s">
        <v>0</v>
      </c>
      <c r="F21" s="43" t="s">
        <v>40</v>
      </c>
      <c r="G21" s="43" t="s">
        <v>41</v>
      </c>
      <c r="H21" s="43" t="s">
        <v>20</v>
      </c>
      <c r="I21" s="43" t="s">
        <v>41</v>
      </c>
      <c r="J21" s="43" t="s">
        <v>41</v>
      </c>
      <c r="K21" s="43" t="s">
        <v>41</v>
      </c>
    </row>
    <row r="22" spans="1:11">
      <c r="A22" s="26" t="s">
        <v>42</v>
      </c>
      <c r="E22" s="33"/>
      <c r="I22" s="37">
        <f>SUM(I11:I20)</f>
        <v>135.23000000000002</v>
      </c>
      <c r="J22" s="37">
        <f t="shared" ref="J22:K22" si="3">SUM(J11:J20)</f>
        <v>0</v>
      </c>
      <c r="K22" s="37">
        <f t="shared" si="3"/>
        <v>135.23000000000002</v>
      </c>
    </row>
    <row r="23" spans="1:11">
      <c r="E23" s="33"/>
      <c r="I23" s="37"/>
      <c r="J23" s="37"/>
      <c r="K23" s="37"/>
    </row>
    <row r="24" spans="1:11">
      <c r="A24" s="26" t="s">
        <v>101</v>
      </c>
      <c r="E24" s="33"/>
    </row>
    <row r="25" spans="1:11">
      <c r="A25" s="21" t="s">
        <v>114</v>
      </c>
      <c r="B25" s="20">
        <v>2.66</v>
      </c>
      <c r="C25" s="20">
        <v>8.1400000000000023</v>
      </c>
      <c r="D25" s="21"/>
      <c r="E25" s="23"/>
      <c r="F25" s="21"/>
      <c r="G25" s="20"/>
      <c r="H25" s="20"/>
      <c r="I25" s="22">
        <f t="shared" ref="I25:I30" si="4">SUM(B25:C25)+H25</f>
        <v>10.800000000000002</v>
      </c>
      <c r="J25" s="20">
        <v>0</v>
      </c>
      <c r="K25" s="22">
        <f t="shared" ref="K25:K30" si="5">I25-J25</f>
        <v>10.800000000000002</v>
      </c>
    </row>
    <row r="26" spans="1:11">
      <c r="A26" s="21" t="s">
        <v>115</v>
      </c>
      <c r="B26" s="20">
        <v>0.96</v>
      </c>
      <c r="C26" s="20">
        <v>1.54</v>
      </c>
      <c r="D26" s="21"/>
      <c r="E26" s="23"/>
      <c r="F26" s="21"/>
      <c r="G26" s="20"/>
      <c r="H26" s="20"/>
      <c r="I26" s="22">
        <f t="shared" si="4"/>
        <v>2.5</v>
      </c>
      <c r="J26" s="20">
        <v>0</v>
      </c>
      <c r="K26" s="22">
        <f t="shared" si="5"/>
        <v>2.5</v>
      </c>
    </row>
    <row r="27" spans="1:11">
      <c r="A27" s="21" t="s">
        <v>115</v>
      </c>
      <c r="B27" s="20">
        <v>0.96</v>
      </c>
      <c r="C27" s="20">
        <v>1.54</v>
      </c>
      <c r="D27" s="21"/>
      <c r="E27" s="23"/>
      <c r="F27" s="21"/>
      <c r="G27" s="20"/>
      <c r="H27" s="20"/>
      <c r="I27" s="22">
        <f t="shared" si="4"/>
        <v>2.5</v>
      </c>
      <c r="J27" s="20">
        <v>0</v>
      </c>
      <c r="K27" s="22">
        <f t="shared" si="5"/>
        <v>2.5</v>
      </c>
    </row>
    <row r="28" spans="1:11">
      <c r="A28" s="21" t="s">
        <v>116</v>
      </c>
      <c r="B28" s="20">
        <v>1.34</v>
      </c>
      <c r="C28" s="20">
        <v>3.44</v>
      </c>
      <c r="D28" s="21"/>
      <c r="E28" s="23"/>
      <c r="F28" s="21"/>
      <c r="G28" s="20"/>
      <c r="H28" s="20"/>
      <c r="I28" s="22">
        <f t="shared" si="4"/>
        <v>4.78</v>
      </c>
      <c r="J28" s="20">
        <v>0</v>
      </c>
      <c r="K28" s="22">
        <f t="shared" si="5"/>
        <v>4.78</v>
      </c>
    </row>
    <row r="29" spans="1:11">
      <c r="A29" s="21" t="s">
        <v>117</v>
      </c>
      <c r="B29" s="20">
        <v>0.96</v>
      </c>
      <c r="C29" s="20">
        <v>2.79</v>
      </c>
      <c r="D29" s="47"/>
      <c r="E29" s="48"/>
      <c r="F29" s="47"/>
      <c r="G29" s="20"/>
      <c r="H29" s="20"/>
      <c r="I29" s="22">
        <f t="shared" si="4"/>
        <v>3.75</v>
      </c>
      <c r="J29" s="20">
        <v>0</v>
      </c>
      <c r="K29" s="22">
        <f t="shared" si="5"/>
        <v>3.75</v>
      </c>
    </row>
    <row r="30" spans="1:11">
      <c r="A30" s="19" t="s">
        <v>118</v>
      </c>
      <c r="B30" s="20"/>
      <c r="C30" s="20"/>
      <c r="D30" s="19"/>
      <c r="E30" s="24"/>
      <c r="F30" s="19"/>
      <c r="G30" s="20"/>
      <c r="H30" s="20">
        <v>0.48</v>
      </c>
      <c r="I30" s="22">
        <f t="shared" si="4"/>
        <v>0.48</v>
      </c>
      <c r="J30" s="20">
        <v>0</v>
      </c>
      <c r="K30" s="22">
        <f t="shared" si="5"/>
        <v>0.48</v>
      </c>
    </row>
    <row r="31" spans="1:11">
      <c r="A31" s="44" t="s">
        <v>49</v>
      </c>
      <c r="B31" s="44" t="s">
        <v>0</v>
      </c>
      <c r="C31" s="43" t="s">
        <v>41</v>
      </c>
      <c r="D31" s="43" t="s">
        <v>19</v>
      </c>
      <c r="E31" s="32" t="s">
        <v>0</v>
      </c>
      <c r="F31" s="43" t="s">
        <v>40</v>
      </c>
      <c r="G31" s="43" t="s">
        <v>41</v>
      </c>
      <c r="H31" s="43" t="s">
        <v>20</v>
      </c>
      <c r="I31" s="43" t="s">
        <v>41</v>
      </c>
      <c r="J31" s="43" t="s">
        <v>41</v>
      </c>
      <c r="K31" s="43" t="s">
        <v>41</v>
      </c>
    </row>
    <row r="32" spans="1:11">
      <c r="A32" s="26" t="s">
        <v>103</v>
      </c>
      <c r="I32" s="37">
        <f>SUM(I25:I30)</f>
        <v>24.810000000000002</v>
      </c>
      <c r="J32" s="37">
        <f t="shared" ref="J32:K32" si="6">SUM(J25:J30)</f>
        <v>0</v>
      </c>
      <c r="K32" s="37">
        <f t="shared" si="6"/>
        <v>24.810000000000002</v>
      </c>
    </row>
    <row r="33" spans="1:11">
      <c r="I33" s="37"/>
      <c r="J33" s="37"/>
      <c r="K33" s="37"/>
    </row>
    <row r="34" spans="1:11">
      <c r="A34" s="26" t="s">
        <v>104</v>
      </c>
    </row>
    <row r="35" spans="1:11">
      <c r="A35" s="21" t="s">
        <v>83</v>
      </c>
      <c r="B35" s="20">
        <v>0</v>
      </c>
      <c r="C35" s="20">
        <v>0</v>
      </c>
      <c r="D35" s="50" t="s">
        <v>84</v>
      </c>
      <c r="E35" s="49">
        <v>9.6000000000000002E-2</v>
      </c>
      <c r="F35" s="50" t="s">
        <v>15</v>
      </c>
      <c r="G35" s="20">
        <v>300</v>
      </c>
      <c r="H35" s="25">
        <f>ROUND(E35*G35+E36*G36+E37*G37+E38*G38,2)</f>
        <v>98.36</v>
      </c>
      <c r="I35" s="22">
        <f t="shared" ref="I35" si="7">SUM(B35:C35)+H35</f>
        <v>98.36</v>
      </c>
      <c r="J35" s="20">
        <v>32.46</v>
      </c>
      <c r="K35" s="22">
        <f t="shared" ref="K35" si="8">I35-J35</f>
        <v>65.900000000000006</v>
      </c>
    </row>
    <row r="36" spans="1:11">
      <c r="A36" s="19"/>
      <c r="B36" s="20"/>
      <c r="C36" s="20"/>
      <c r="D36" s="19" t="s">
        <v>119</v>
      </c>
      <c r="E36" s="24">
        <v>4.1000000000000002E-2</v>
      </c>
      <c r="F36" s="19" t="s">
        <v>15</v>
      </c>
      <c r="G36" s="20">
        <v>180</v>
      </c>
      <c r="H36" s="25"/>
      <c r="I36" s="22">
        <f t="shared" ref="I36:I40" si="9">SUM(B36:C36)+H36</f>
        <v>0</v>
      </c>
      <c r="J36" s="20">
        <v>0</v>
      </c>
      <c r="K36" s="22">
        <f t="shared" ref="K36:K40" si="10">I36-J36</f>
        <v>0</v>
      </c>
    </row>
    <row r="37" spans="1:11">
      <c r="A37" s="19"/>
      <c r="B37" s="20"/>
      <c r="C37" s="20"/>
      <c r="D37" s="19" t="s">
        <v>102</v>
      </c>
      <c r="E37" s="24">
        <v>0.221</v>
      </c>
      <c r="F37" s="19" t="s">
        <v>15</v>
      </c>
      <c r="G37" s="20">
        <v>265</v>
      </c>
      <c r="H37" s="25"/>
      <c r="I37" s="22">
        <f t="shared" si="9"/>
        <v>0</v>
      </c>
      <c r="J37" s="20">
        <v>0</v>
      </c>
      <c r="K37" s="22">
        <f t="shared" si="10"/>
        <v>0</v>
      </c>
    </row>
    <row r="38" spans="1:11">
      <c r="A38" s="19"/>
      <c r="B38" s="20"/>
      <c r="C38" s="20"/>
      <c r="D38" s="19" t="s">
        <v>85</v>
      </c>
      <c r="E38" s="24">
        <v>1</v>
      </c>
      <c r="F38" s="19" t="s">
        <v>86</v>
      </c>
      <c r="G38" s="20">
        <v>3.61</v>
      </c>
      <c r="H38" s="25"/>
      <c r="I38" s="22">
        <f t="shared" si="9"/>
        <v>0</v>
      </c>
      <c r="J38" s="20">
        <v>0</v>
      </c>
      <c r="K38" s="22">
        <f t="shared" si="10"/>
        <v>0</v>
      </c>
    </row>
    <row r="39" spans="1:11">
      <c r="A39" s="19" t="s">
        <v>120</v>
      </c>
      <c r="B39" s="20">
        <v>0.56999999999999995</v>
      </c>
      <c r="C39" s="20">
        <v>1.05</v>
      </c>
      <c r="D39" s="19" t="s">
        <v>121</v>
      </c>
      <c r="E39" s="24">
        <v>0.59299999999999997</v>
      </c>
      <c r="F39" s="19" t="s">
        <v>95</v>
      </c>
      <c r="G39" s="20">
        <v>21.9</v>
      </c>
      <c r="H39" s="25">
        <f>ROUND(E39*G39+E40*G40,2)</f>
        <v>31.24</v>
      </c>
      <c r="I39" s="22">
        <f t="shared" si="9"/>
        <v>32.86</v>
      </c>
      <c r="J39" s="20">
        <v>0</v>
      </c>
      <c r="K39" s="22">
        <f t="shared" si="10"/>
        <v>32.86</v>
      </c>
    </row>
    <row r="40" spans="1:11">
      <c r="A40" s="19"/>
      <c r="B40" s="20"/>
      <c r="C40" s="20"/>
      <c r="D40" s="19" t="s">
        <v>122</v>
      </c>
      <c r="E40" s="24">
        <v>0.17899999999999999</v>
      </c>
      <c r="F40" s="19" t="s">
        <v>95</v>
      </c>
      <c r="G40" s="20">
        <v>102</v>
      </c>
      <c r="H40" s="25"/>
      <c r="I40" s="22">
        <f t="shared" si="9"/>
        <v>0</v>
      </c>
      <c r="J40" s="20">
        <v>0</v>
      </c>
      <c r="K40" s="22">
        <f t="shared" si="10"/>
        <v>0</v>
      </c>
    </row>
    <row r="41" spans="1:11">
      <c r="A41" s="44" t="s">
        <v>49</v>
      </c>
      <c r="B41" s="44" t="s">
        <v>0</v>
      </c>
      <c r="C41" s="43" t="s">
        <v>41</v>
      </c>
      <c r="D41" s="43" t="s">
        <v>19</v>
      </c>
      <c r="E41" s="32" t="s">
        <v>0</v>
      </c>
      <c r="F41" s="43" t="s">
        <v>40</v>
      </c>
      <c r="G41" s="43" t="s">
        <v>41</v>
      </c>
      <c r="H41" s="43" t="s">
        <v>20</v>
      </c>
      <c r="I41" s="43" t="s">
        <v>41</v>
      </c>
      <c r="J41" s="43" t="s">
        <v>41</v>
      </c>
      <c r="K41" s="43" t="s">
        <v>41</v>
      </c>
    </row>
    <row r="42" spans="1:11">
      <c r="A42" s="26" t="s">
        <v>105</v>
      </c>
      <c r="I42" s="37">
        <f>SUM(I35:I40)</f>
        <v>131.22</v>
      </c>
      <c r="J42" s="37">
        <f t="shared" ref="J42:K42" si="11">SUM(J35:J40)</f>
        <v>32.46</v>
      </c>
      <c r="K42" s="37">
        <f t="shared" si="11"/>
        <v>98.76</v>
      </c>
    </row>
    <row r="43" spans="1:11">
      <c r="I43" s="37"/>
      <c r="J43" s="37"/>
      <c r="K43" s="37"/>
    </row>
    <row r="44" spans="1:11">
      <c r="A44" s="26" t="s">
        <v>106</v>
      </c>
    </row>
    <row r="45" spans="1:11">
      <c r="A45" s="19" t="s">
        <v>123</v>
      </c>
      <c r="B45" s="20">
        <v>0.69</v>
      </c>
      <c r="C45" s="20">
        <v>1.1000000000000001</v>
      </c>
      <c r="D45" s="19" t="s">
        <v>124</v>
      </c>
      <c r="E45" s="24">
        <v>0.437</v>
      </c>
      <c r="F45" s="19" t="s">
        <v>125</v>
      </c>
      <c r="G45" s="20">
        <v>50</v>
      </c>
      <c r="H45" s="25">
        <f>ROUND(E45*G45,2)</f>
        <v>21.85</v>
      </c>
      <c r="I45" s="22">
        <f t="shared" ref="I45" si="12">SUM(B45:C45)+H45</f>
        <v>23.64</v>
      </c>
      <c r="J45" s="20">
        <v>0</v>
      </c>
      <c r="K45" s="22">
        <f t="shared" ref="K45" si="13">I45-J45</f>
        <v>23.64</v>
      </c>
    </row>
    <row r="46" spans="1:11">
      <c r="A46" s="44" t="s">
        <v>49</v>
      </c>
      <c r="B46" s="44" t="s">
        <v>0</v>
      </c>
      <c r="C46" s="43" t="s">
        <v>41</v>
      </c>
      <c r="D46" s="43" t="s">
        <v>19</v>
      </c>
      <c r="E46" s="32" t="s">
        <v>0</v>
      </c>
      <c r="F46" s="43" t="s">
        <v>40</v>
      </c>
      <c r="G46" s="43" t="s">
        <v>41</v>
      </c>
      <c r="H46" s="43" t="s">
        <v>20</v>
      </c>
      <c r="I46" s="43" t="s">
        <v>41</v>
      </c>
      <c r="J46" s="43" t="s">
        <v>41</v>
      </c>
      <c r="K46" s="43" t="s">
        <v>41</v>
      </c>
    </row>
    <row r="47" spans="1:11">
      <c r="A47" s="26" t="s">
        <v>108</v>
      </c>
      <c r="I47" s="37">
        <f>SUM(I45)</f>
        <v>23.64</v>
      </c>
      <c r="J47" s="37">
        <f t="shared" ref="J47:K47" si="14">SUM(J45)</f>
        <v>0</v>
      </c>
      <c r="K47" s="37">
        <f t="shared" si="14"/>
        <v>23.64</v>
      </c>
    </row>
    <row r="48" spans="1:11">
      <c r="I48" s="37"/>
      <c r="J48" s="37"/>
      <c r="K48" s="37"/>
    </row>
    <row r="49" spans="1:11">
      <c r="A49" s="26" t="s">
        <v>82</v>
      </c>
    </row>
    <row r="50" spans="1:11">
      <c r="A50" s="19" t="s">
        <v>87</v>
      </c>
      <c r="B50" s="20">
        <v>0.17</v>
      </c>
      <c r="C50" s="20">
        <v>0.23</v>
      </c>
      <c r="D50" s="19"/>
      <c r="E50" s="24"/>
      <c r="F50" s="19"/>
      <c r="G50" s="20"/>
      <c r="H50" s="20"/>
      <c r="I50" s="22">
        <f t="shared" ref="I50" si="15">SUM(B50:C50)+H50</f>
        <v>0.4</v>
      </c>
      <c r="J50" s="20">
        <v>0</v>
      </c>
      <c r="K50" s="22">
        <f t="shared" ref="K50" si="16">I50-J50</f>
        <v>0.4</v>
      </c>
    </row>
    <row r="51" spans="1:11">
      <c r="A51" s="19" t="s">
        <v>88</v>
      </c>
      <c r="B51" s="20">
        <v>0.05</v>
      </c>
      <c r="C51" s="20">
        <v>0.02</v>
      </c>
      <c r="D51" s="19"/>
      <c r="E51" s="24"/>
      <c r="F51" s="19"/>
      <c r="G51" s="20"/>
      <c r="H51" s="20"/>
      <c r="I51" s="22">
        <f t="shared" ref="I51:I99" si="17">SUM(B51:C51)+H51</f>
        <v>7.0000000000000007E-2</v>
      </c>
      <c r="J51" s="20">
        <v>0</v>
      </c>
      <c r="K51" s="22">
        <f t="shared" ref="K51:K99" si="18">I51-J51</f>
        <v>7.0000000000000007E-2</v>
      </c>
    </row>
    <row r="52" spans="1:11">
      <c r="A52" s="19" t="s">
        <v>89</v>
      </c>
      <c r="B52" s="20">
        <v>0.8</v>
      </c>
      <c r="C52" s="20">
        <v>0.19</v>
      </c>
      <c r="D52" s="19"/>
      <c r="E52" s="24"/>
      <c r="F52" s="19"/>
      <c r="G52" s="20"/>
      <c r="H52" s="20"/>
      <c r="I52" s="22">
        <f t="shared" si="17"/>
        <v>0.99</v>
      </c>
      <c r="J52" s="20">
        <v>0</v>
      </c>
      <c r="K52" s="22">
        <f t="shared" si="18"/>
        <v>0.99</v>
      </c>
    </row>
    <row r="53" spans="1:11">
      <c r="A53" s="19" t="s">
        <v>90</v>
      </c>
      <c r="B53" s="20">
        <v>0.19</v>
      </c>
      <c r="C53" s="20">
        <v>0</v>
      </c>
      <c r="D53" s="19" t="s">
        <v>44</v>
      </c>
      <c r="E53" s="24"/>
      <c r="F53" s="19"/>
      <c r="G53" s="20"/>
      <c r="H53" s="20">
        <v>1.1399999999999999</v>
      </c>
      <c r="I53" s="22">
        <f t="shared" si="17"/>
        <v>1.3299999999999998</v>
      </c>
      <c r="J53" s="20">
        <v>1.1399999999999999</v>
      </c>
      <c r="K53" s="22">
        <f t="shared" si="18"/>
        <v>0.18999999999999995</v>
      </c>
    </row>
    <row r="54" spans="1:11">
      <c r="A54" s="19" t="s">
        <v>43</v>
      </c>
      <c r="B54" s="20">
        <v>0.08</v>
      </c>
      <c r="C54" s="20">
        <v>0</v>
      </c>
      <c r="D54" s="19"/>
      <c r="E54" s="24"/>
      <c r="F54" s="19"/>
      <c r="G54" s="20"/>
      <c r="H54" s="20"/>
      <c r="I54" s="22">
        <f t="shared" si="17"/>
        <v>0.08</v>
      </c>
      <c r="J54" s="20">
        <v>0</v>
      </c>
      <c r="K54" s="22">
        <f t="shared" si="18"/>
        <v>0.08</v>
      </c>
    </row>
    <row r="55" spans="1:11">
      <c r="A55" s="19" t="s">
        <v>45</v>
      </c>
      <c r="B55" s="20">
        <v>0.16</v>
      </c>
      <c r="C55" s="20">
        <v>0</v>
      </c>
      <c r="D55" s="19"/>
      <c r="E55" s="24"/>
      <c r="F55" s="19"/>
      <c r="G55" s="20"/>
      <c r="H55" s="20"/>
      <c r="I55" s="22">
        <f t="shared" si="17"/>
        <v>0.16</v>
      </c>
      <c r="J55" s="20">
        <v>0</v>
      </c>
      <c r="K55" s="22">
        <f t="shared" si="18"/>
        <v>0.16</v>
      </c>
    </row>
    <row r="56" spans="1:11">
      <c r="A56" s="19" t="s">
        <v>91</v>
      </c>
      <c r="B56" s="20">
        <v>0.13</v>
      </c>
      <c r="C56" s="20">
        <v>0</v>
      </c>
      <c r="D56" s="19"/>
      <c r="E56" s="24"/>
      <c r="F56" s="19"/>
      <c r="G56" s="20"/>
      <c r="H56" s="20"/>
      <c r="I56" s="22">
        <f t="shared" si="17"/>
        <v>0.13</v>
      </c>
      <c r="J56" s="20">
        <v>0</v>
      </c>
      <c r="K56" s="22">
        <f t="shared" si="18"/>
        <v>0.13</v>
      </c>
    </row>
    <row r="57" spans="1:11">
      <c r="A57" s="19" t="s">
        <v>100</v>
      </c>
      <c r="B57" s="20">
        <v>0.17</v>
      </c>
      <c r="C57" s="20">
        <v>0.21</v>
      </c>
      <c r="D57" s="19"/>
      <c r="E57" s="24"/>
      <c r="F57" s="19"/>
      <c r="G57" s="20"/>
      <c r="H57" s="20"/>
      <c r="I57" s="22">
        <f t="shared" si="17"/>
        <v>0.38</v>
      </c>
      <c r="J57" s="20">
        <v>0</v>
      </c>
      <c r="K57" s="22">
        <f t="shared" si="18"/>
        <v>0.38</v>
      </c>
    </row>
    <row r="58" spans="1:11">
      <c r="A58" s="19" t="s">
        <v>92</v>
      </c>
      <c r="B58" s="20">
        <v>0.8</v>
      </c>
      <c r="C58" s="20">
        <v>0.19</v>
      </c>
      <c r="D58" s="19"/>
      <c r="E58" s="24"/>
      <c r="F58" s="19"/>
      <c r="G58" s="20"/>
      <c r="H58" s="20"/>
      <c r="I58" s="22">
        <f t="shared" si="17"/>
        <v>0.99</v>
      </c>
      <c r="J58" s="20">
        <v>0</v>
      </c>
      <c r="K58" s="22">
        <f t="shared" si="18"/>
        <v>0.99</v>
      </c>
    </row>
    <row r="59" spans="1:11">
      <c r="A59" s="19" t="s">
        <v>126</v>
      </c>
      <c r="B59" s="20">
        <v>0.23</v>
      </c>
      <c r="C59" s="20">
        <v>0.3</v>
      </c>
      <c r="D59" s="19"/>
      <c r="E59" s="24"/>
      <c r="F59" s="19"/>
      <c r="G59" s="20"/>
      <c r="H59" s="20"/>
      <c r="I59" s="22">
        <f t="shared" si="17"/>
        <v>0.53</v>
      </c>
      <c r="J59" s="20">
        <v>0</v>
      </c>
      <c r="K59" s="22">
        <f t="shared" si="18"/>
        <v>0.53</v>
      </c>
    </row>
    <row r="60" spans="1:11">
      <c r="A60" s="21" t="s">
        <v>127</v>
      </c>
      <c r="B60" s="20">
        <v>0.79</v>
      </c>
      <c r="C60" s="20">
        <v>0.97</v>
      </c>
      <c r="D60" s="21"/>
      <c r="E60" s="23"/>
      <c r="F60" s="21"/>
      <c r="G60" s="20"/>
      <c r="H60" s="20"/>
      <c r="I60" s="22">
        <f t="shared" si="17"/>
        <v>1.76</v>
      </c>
      <c r="J60" s="20">
        <v>0</v>
      </c>
      <c r="K60" s="22">
        <f t="shared" si="18"/>
        <v>1.76</v>
      </c>
    </row>
    <row r="61" spans="1:11">
      <c r="A61" s="21" t="s">
        <v>93</v>
      </c>
      <c r="B61" s="20">
        <v>0</v>
      </c>
      <c r="C61" s="20">
        <v>0</v>
      </c>
      <c r="D61" s="21" t="s">
        <v>94</v>
      </c>
      <c r="E61" s="23">
        <v>8.0000000000000002E-3</v>
      </c>
      <c r="F61" s="21" t="s">
        <v>95</v>
      </c>
      <c r="G61" s="20">
        <v>12.52</v>
      </c>
      <c r="H61" s="25">
        <f>ROUND(E61*G61+E62*G62+E63*G63+E64*G64,2)</f>
        <v>0.47</v>
      </c>
      <c r="I61" s="22">
        <f t="shared" si="17"/>
        <v>0.47</v>
      </c>
      <c r="J61" s="20">
        <v>0.24</v>
      </c>
      <c r="K61" s="22">
        <f t="shared" si="18"/>
        <v>0.22999999999999998</v>
      </c>
    </row>
    <row r="62" spans="1:11">
      <c r="A62" s="46"/>
      <c r="B62" s="20"/>
      <c r="C62" s="20"/>
      <c r="D62" s="51" t="s">
        <v>96</v>
      </c>
      <c r="E62" s="6">
        <v>2E-3</v>
      </c>
      <c r="F62" s="51" t="s">
        <v>95</v>
      </c>
      <c r="G62" s="20">
        <v>52.23</v>
      </c>
      <c r="H62" s="25"/>
      <c r="I62" s="22">
        <f t="shared" si="17"/>
        <v>0</v>
      </c>
      <c r="J62" s="20">
        <v>0</v>
      </c>
      <c r="K62" s="22">
        <f t="shared" si="18"/>
        <v>0</v>
      </c>
    </row>
    <row r="63" spans="1:11">
      <c r="A63" s="19"/>
      <c r="B63" s="20"/>
      <c r="C63" s="20"/>
      <c r="D63" s="19" t="s">
        <v>97</v>
      </c>
      <c r="E63" s="24">
        <v>8.0000000000000002E-3</v>
      </c>
      <c r="F63" s="19" t="s">
        <v>95</v>
      </c>
      <c r="G63" s="20">
        <v>28.15</v>
      </c>
      <c r="H63" s="25"/>
      <c r="I63" s="22">
        <f t="shared" si="17"/>
        <v>0</v>
      </c>
      <c r="J63" s="20">
        <v>0</v>
      </c>
      <c r="K63" s="22">
        <f t="shared" si="18"/>
        <v>0</v>
      </c>
    </row>
    <row r="64" spans="1:11">
      <c r="A64" s="19"/>
      <c r="B64" s="20"/>
      <c r="C64" s="20"/>
      <c r="D64" s="19" t="s">
        <v>98</v>
      </c>
      <c r="E64" s="24">
        <v>2E-3</v>
      </c>
      <c r="F64" s="19" t="s">
        <v>95</v>
      </c>
      <c r="G64" s="20">
        <v>19.45</v>
      </c>
      <c r="H64" s="25"/>
      <c r="I64" s="22">
        <f t="shared" si="17"/>
        <v>0</v>
      </c>
      <c r="J64" s="20">
        <v>0</v>
      </c>
      <c r="K64" s="22">
        <f t="shared" si="18"/>
        <v>0</v>
      </c>
    </row>
    <row r="65" spans="1:11">
      <c r="A65" s="19" t="s">
        <v>128</v>
      </c>
      <c r="B65" s="20">
        <v>0.4</v>
      </c>
      <c r="C65" s="20">
        <v>0.28999999999999998</v>
      </c>
      <c r="D65" s="19" t="s">
        <v>129</v>
      </c>
      <c r="E65" s="24">
        <v>0.125</v>
      </c>
      <c r="F65" s="19" t="s">
        <v>95</v>
      </c>
      <c r="G65" s="20">
        <v>86.75</v>
      </c>
      <c r="H65" s="25">
        <f>ROUND(E65*G65,2)</f>
        <v>10.84</v>
      </c>
      <c r="I65" s="22">
        <f t="shared" si="17"/>
        <v>11.53</v>
      </c>
      <c r="J65" s="20">
        <v>0</v>
      </c>
      <c r="K65" s="22">
        <f t="shared" si="18"/>
        <v>11.53</v>
      </c>
    </row>
    <row r="66" spans="1:11">
      <c r="A66" s="21" t="s">
        <v>107</v>
      </c>
      <c r="B66" s="20">
        <v>0.26</v>
      </c>
      <c r="C66" s="20">
        <v>0.31</v>
      </c>
      <c r="D66" s="21"/>
      <c r="E66" s="23"/>
      <c r="F66" s="21"/>
      <c r="G66" s="20"/>
      <c r="H66" s="20"/>
      <c r="I66" s="22">
        <f t="shared" si="17"/>
        <v>0.57000000000000006</v>
      </c>
      <c r="J66" s="20">
        <v>0</v>
      </c>
      <c r="K66" s="22">
        <f t="shared" si="18"/>
        <v>0.57000000000000006</v>
      </c>
    </row>
    <row r="67" spans="1:11">
      <c r="A67" s="21" t="s">
        <v>87</v>
      </c>
      <c r="B67" s="20">
        <v>0.17</v>
      </c>
      <c r="C67" s="20">
        <v>0.23</v>
      </c>
      <c r="D67" s="21"/>
      <c r="E67" s="23"/>
      <c r="F67" s="21"/>
      <c r="G67" s="20"/>
      <c r="H67" s="20"/>
      <c r="I67" s="22">
        <f t="shared" si="17"/>
        <v>0.4</v>
      </c>
      <c r="J67" s="20">
        <v>0</v>
      </c>
      <c r="K67" s="22">
        <f t="shared" si="18"/>
        <v>0.4</v>
      </c>
    </row>
    <row r="68" spans="1:11">
      <c r="A68" s="21" t="s">
        <v>88</v>
      </c>
      <c r="B68" s="20">
        <v>0.05</v>
      </c>
      <c r="C68" s="20">
        <v>0.02</v>
      </c>
      <c r="D68" s="21"/>
      <c r="E68" s="23"/>
      <c r="F68" s="21"/>
      <c r="G68" s="20"/>
      <c r="H68" s="20"/>
      <c r="I68" s="22">
        <f t="shared" si="17"/>
        <v>7.0000000000000007E-2</v>
      </c>
      <c r="J68" s="20">
        <v>0</v>
      </c>
      <c r="K68" s="22">
        <f t="shared" si="18"/>
        <v>7.0000000000000007E-2</v>
      </c>
    </row>
    <row r="69" spans="1:11">
      <c r="A69" s="21" t="s">
        <v>89</v>
      </c>
      <c r="B69" s="20">
        <v>0.8</v>
      </c>
      <c r="C69" s="20">
        <v>0.19</v>
      </c>
      <c r="D69" s="21"/>
      <c r="E69" s="23"/>
      <c r="F69" s="21"/>
      <c r="G69" s="20"/>
      <c r="H69" s="20"/>
      <c r="I69" s="22">
        <f t="shared" si="17"/>
        <v>0.99</v>
      </c>
      <c r="J69" s="20">
        <v>0</v>
      </c>
      <c r="K69" s="22">
        <f t="shared" si="18"/>
        <v>0.99</v>
      </c>
    </row>
    <row r="70" spans="1:11">
      <c r="A70" s="21" t="s">
        <v>90</v>
      </c>
      <c r="B70" s="20">
        <v>0.19</v>
      </c>
      <c r="C70" s="20">
        <v>0</v>
      </c>
      <c r="D70" s="21" t="s">
        <v>44</v>
      </c>
      <c r="E70" s="23"/>
      <c r="F70" s="21"/>
      <c r="G70" s="20"/>
      <c r="H70" s="20">
        <v>1.1399999999999999</v>
      </c>
      <c r="I70" s="22">
        <f t="shared" si="17"/>
        <v>1.3299999999999998</v>
      </c>
      <c r="J70" s="20">
        <v>1.1399999999999999</v>
      </c>
      <c r="K70" s="22">
        <f t="shared" si="18"/>
        <v>0.18999999999999995</v>
      </c>
    </row>
    <row r="71" spans="1:11">
      <c r="A71" s="21" t="s">
        <v>43</v>
      </c>
      <c r="B71" s="20">
        <v>0.08</v>
      </c>
      <c r="C71" s="20">
        <v>0</v>
      </c>
      <c r="D71" s="21"/>
      <c r="E71" s="23"/>
      <c r="F71" s="21"/>
      <c r="G71" s="20"/>
      <c r="H71" s="20"/>
      <c r="I71" s="22">
        <f t="shared" si="17"/>
        <v>0.08</v>
      </c>
      <c r="J71" s="20">
        <v>0</v>
      </c>
      <c r="K71" s="22">
        <f t="shared" si="18"/>
        <v>0.08</v>
      </c>
    </row>
    <row r="72" spans="1:11">
      <c r="A72" s="21" t="s">
        <v>45</v>
      </c>
      <c r="B72" s="20">
        <v>0.16</v>
      </c>
      <c r="C72" s="20">
        <v>0</v>
      </c>
      <c r="D72" s="21"/>
      <c r="E72" s="23"/>
      <c r="F72" s="21"/>
      <c r="G72" s="20"/>
      <c r="H72" s="20"/>
      <c r="I72" s="22">
        <f t="shared" si="17"/>
        <v>0.16</v>
      </c>
      <c r="J72" s="20">
        <v>0</v>
      </c>
      <c r="K72" s="22">
        <f t="shared" si="18"/>
        <v>0.16</v>
      </c>
    </row>
    <row r="73" spans="1:11">
      <c r="A73" s="21" t="s">
        <v>91</v>
      </c>
      <c r="B73" s="20">
        <v>0.13</v>
      </c>
      <c r="C73" s="20">
        <v>0</v>
      </c>
      <c r="D73" s="21"/>
      <c r="E73" s="23"/>
      <c r="F73" s="21"/>
      <c r="G73" s="20"/>
      <c r="H73" s="20"/>
      <c r="I73" s="22">
        <f t="shared" si="17"/>
        <v>0.13</v>
      </c>
      <c r="J73" s="20">
        <v>0</v>
      </c>
      <c r="K73" s="22">
        <f t="shared" si="18"/>
        <v>0.13</v>
      </c>
    </row>
    <row r="74" spans="1:11">
      <c r="A74" s="21" t="s">
        <v>90</v>
      </c>
      <c r="B74" s="20">
        <v>0.19</v>
      </c>
      <c r="C74" s="20">
        <v>0</v>
      </c>
      <c r="D74" s="21" t="s">
        <v>44</v>
      </c>
      <c r="E74" s="23"/>
      <c r="F74" s="21"/>
      <c r="G74" s="20"/>
      <c r="H74" s="20">
        <v>1.1399999999999999</v>
      </c>
      <c r="I74" s="22">
        <f t="shared" si="17"/>
        <v>1.3299999999999998</v>
      </c>
      <c r="J74" s="20">
        <v>1.1399999999999999</v>
      </c>
      <c r="K74" s="22">
        <f t="shared" si="18"/>
        <v>0.18999999999999995</v>
      </c>
    </row>
    <row r="75" spans="1:11">
      <c r="A75" s="21" t="s">
        <v>43</v>
      </c>
      <c r="B75" s="20">
        <v>0.08</v>
      </c>
      <c r="C75" s="20">
        <v>0</v>
      </c>
      <c r="D75" s="21"/>
      <c r="E75" s="23"/>
      <c r="F75" s="21"/>
      <c r="G75" s="20"/>
      <c r="H75" s="20"/>
      <c r="I75" s="22">
        <f t="shared" si="17"/>
        <v>0.08</v>
      </c>
      <c r="J75" s="20">
        <v>0</v>
      </c>
      <c r="K75" s="22">
        <f t="shared" si="18"/>
        <v>0.08</v>
      </c>
    </row>
    <row r="76" spans="1:11">
      <c r="A76" s="21" t="s">
        <v>45</v>
      </c>
      <c r="B76" s="20">
        <v>0.16</v>
      </c>
      <c r="C76" s="20">
        <v>0</v>
      </c>
      <c r="D76" s="21"/>
      <c r="E76" s="23"/>
      <c r="F76" s="21"/>
      <c r="G76" s="20"/>
      <c r="H76" s="20"/>
      <c r="I76" s="22">
        <f t="shared" si="17"/>
        <v>0.16</v>
      </c>
      <c r="J76" s="20">
        <v>0</v>
      </c>
      <c r="K76" s="22">
        <f t="shared" si="18"/>
        <v>0.16</v>
      </c>
    </row>
    <row r="77" spans="1:11">
      <c r="A77" s="21" t="s">
        <v>91</v>
      </c>
      <c r="B77" s="20">
        <v>0.13</v>
      </c>
      <c r="C77" s="20">
        <v>0</v>
      </c>
      <c r="D77" s="21"/>
      <c r="E77" s="23"/>
      <c r="F77" s="21"/>
      <c r="G77" s="20"/>
      <c r="H77" s="20"/>
      <c r="I77" s="22">
        <f t="shared" si="17"/>
        <v>0.13</v>
      </c>
      <c r="J77" s="20">
        <v>0</v>
      </c>
      <c r="K77" s="22">
        <f t="shared" si="18"/>
        <v>0.13</v>
      </c>
    </row>
    <row r="78" spans="1:11">
      <c r="A78" s="21" t="s">
        <v>90</v>
      </c>
      <c r="B78" s="20">
        <v>0.19</v>
      </c>
      <c r="C78" s="20">
        <v>0</v>
      </c>
      <c r="D78" s="21" t="s">
        <v>44</v>
      </c>
      <c r="E78" s="23"/>
      <c r="F78" s="21"/>
      <c r="G78" s="20"/>
      <c r="H78" s="20">
        <v>1.1399999999999999</v>
      </c>
      <c r="I78" s="22">
        <f t="shared" si="17"/>
        <v>1.3299999999999998</v>
      </c>
      <c r="J78" s="20">
        <v>1.1399999999999999</v>
      </c>
      <c r="K78" s="22">
        <f t="shared" si="18"/>
        <v>0.18999999999999995</v>
      </c>
    </row>
    <row r="79" spans="1:11">
      <c r="A79" s="21" t="s">
        <v>43</v>
      </c>
      <c r="B79" s="20">
        <v>0.08</v>
      </c>
      <c r="C79" s="20">
        <v>0</v>
      </c>
      <c r="D79" s="21"/>
      <c r="E79" s="23"/>
      <c r="F79" s="21"/>
      <c r="G79" s="20"/>
      <c r="H79" s="20"/>
      <c r="I79" s="22">
        <f t="shared" si="17"/>
        <v>0.08</v>
      </c>
      <c r="J79" s="20">
        <v>0</v>
      </c>
      <c r="K79" s="22">
        <f t="shared" si="18"/>
        <v>0.08</v>
      </c>
    </row>
    <row r="80" spans="1:11">
      <c r="A80" s="21" t="s">
        <v>45</v>
      </c>
      <c r="B80" s="20">
        <v>0.16</v>
      </c>
      <c r="C80" s="20">
        <v>0</v>
      </c>
      <c r="D80" s="21"/>
      <c r="E80" s="23"/>
      <c r="F80" s="21"/>
      <c r="G80" s="20"/>
      <c r="H80" s="20"/>
      <c r="I80" s="22">
        <f t="shared" si="17"/>
        <v>0.16</v>
      </c>
      <c r="J80" s="20">
        <v>0</v>
      </c>
      <c r="K80" s="22">
        <f t="shared" si="18"/>
        <v>0.16</v>
      </c>
    </row>
    <row r="81" spans="1:11">
      <c r="A81" s="21" t="s">
        <v>91</v>
      </c>
      <c r="B81" s="20">
        <v>0.13</v>
      </c>
      <c r="C81" s="20">
        <v>0</v>
      </c>
      <c r="D81" s="21"/>
      <c r="E81" s="23"/>
      <c r="F81" s="21"/>
      <c r="G81" s="20"/>
      <c r="H81" s="20"/>
      <c r="I81" s="22">
        <f t="shared" si="17"/>
        <v>0.13</v>
      </c>
      <c r="J81" s="20">
        <v>0</v>
      </c>
      <c r="K81" s="22">
        <f t="shared" si="18"/>
        <v>0.13</v>
      </c>
    </row>
    <row r="82" spans="1:11">
      <c r="A82" s="21" t="s">
        <v>90</v>
      </c>
      <c r="B82" s="20">
        <v>0.19</v>
      </c>
      <c r="C82" s="20">
        <v>0</v>
      </c>
      <c r="D82" s="21" t="s">
        <v>44</v>
      </c>
      <c r="E82" s="23"/>
      <c r="F82" s="21"/>
      <c r="G82" s="20"/>
      <c r="H82" s="20">
        <v>1.1399999999999999</v>
      </c>
      <c r="I82" s="22">
        <f t="shared" si="17"/>
        <v>1.3299999999999998</v>
      </c>
      <c r="J82" s="20">
        <v>1.1399999999999999</v>
      </c>
      <c r="K82" s="22">
        <f t="shared" si="18"/>
        <v>0.18999999999999995</v>
      </c>
    </row>
    <row r="83" spans="1:11">
      <c r="A83" s="21" t="s">
        <v>43</v>
      </c>
      <c r="B83" s="20">
        <v>0.08</v>
      </c>
      <c r="C83" s="20">
        <v>0</v>
      </c>
      <c r="D83" s="21"/>
      <c r="E83" s="23"/>
      <c r="F83" s="21"/>
      <c r="G83" s="20"/>
      <c r="H83" s="20"/>
      <c r="I83" s="22">
        <f t="shared" si="17"/>
        <v>0.08</v>
      </c>
      <c r="J83" s="20">
        <v>0</v>
      </c>
      <c r="K83" s="22">
        <f t="shared" si="18"/>
        <v>0.08</v>
      </c>
    </row>
    <row r="84" spans="1:11">
      <c r="A84" s="21" t="s">
        <v>45</v>
      </c>
      <c r="B84" s="20">
        <v>0.16</v>
      </c>
      <c r="C84" s="20">
        <v>0</v>
      </c>
      <c r="D84" s="21"/>
      <c r="E84" s="23"/>
      <c r="F84" s="21"/>
      <c r="G84" s="20"/>
      <c r="H84" s="20"/>
      <c r="I84" s="22">
        <f t="shared" si="17"/>
        <v>0.16</v>
      </c>
      <c r="J84" s="20">
        <v>0</v>
      </c>
      <c r="K84" s="22">
        <f t="shared" si="18"/>
        <v>0.16</v>
      </c>
    </row>
    <row r="85" spans="1:11">
      <c r="A85" s="21" t="s">
        <v>91</v>
      </c>
      <c r="B85" s="20">
        <v>0.13</v>
      </c>
      <c r="C85" s="20">
        <v>0</v>
      </c>
      <c r="D85" s="21"/>
      <c r="E85" s="23"/>
      <c r="F85" s="21"/>
      <c r="G85" s="20"/>
      <c r="H85" s="20"/>
      <c r="I85" s="22">
        <f t="shared" si="17"/>
        <v>0.13</v>
      </c>
      <c r="J85" s="20">
        <v>0</v>
      </c>
      <c r="K85" s="22">
        <f t="shared" si="18"/>
        <v>0.13</v>
      </c>
    </row>
    <row r="86" spans="1:11">
      <c r="A86" s="21" t="s">
        <v>90</v>
      </c>
      <c r="B86" s="20">
        <v>0.19</v>
      </c>
      <c r="C86" s="20">
        <v>0</v>
      </c>
      <c r="D86" s="21" t="s">
        <v>44</v>
      </c>
      <c r="E86" s="23"/>
      <c r="F86" s="21"/>
      <c r="G86" s="20"/>
      <c r="H86" s="20">
        <v>1.1399999999999999</v>
      </c>
      <c r="I86" s="22">
        <f t="shared" si="17"/>
        <v>1.3299999999999998</v>
      </c>
      <c r="J86" s="20">
        <v>1.1399999999999999</v>
      </c>
      <c r="K86" s="22">
        <f t="shared" si="18"/>
        <v>0.18999999999999995</v>
      </c>
    </row>
    <row r="87" spans="1:11">
      <c r="A87" s="21" t="s">
        <v>43</v>
      </c>
      <c r="B87" s="20">
        <v>0.08</v>
      </c>
      <c r="C87" s="20">
        <v>0</v>
      </c>
      <c r="D87" s="21"/>
      <c r="E87" s="23"/>
      <c r="F87" s="21"/>
      <c r="G87" s="20"/>
      <c r="H87" s="20"/>
      <c r="I87" s="22">
        <f t="shared" si="17"/>
        <v>0.08</v>
      </c>
      <c r="J87" s="20">
        <v>0</v>
      </c>
      <c r="K87" s="22">
        <f t="shared" si="18"/>
        <v>0.08</v>
      </c>
    </row>
    <row r="88" spans="1:11">
      <c r="A88" s="19" t="s">
        <v>45</v>
      </c>
      <c r="B88" s="20">
        <v>0.16</v>
      </c>
      <c r="C88" s="20">
        <v>0</v>
      </c>
      <c r="D88" s="21"/>
      <c r="E88" s="23"/>
      <c r="F88" s="21"/>
      <c r="G88" s="20"/>
      <c r="H88" s="20"/>
      <c r="I88" s="22">
        <f t="shared" si="17"/>
        <v>0.16</v>
      </c>
      <c r="J88" s="20">
        <v>0</v>
      </c>
      <c r="K88" s="22">
        <f t="shared" si="18"/>
        <v>0.16</v>
      </c>
    </row>
    <row r="89" spans="1:11">
      <c r="A89" s="21" t="s">
        <v>91</v>
      </c>
      <c r="B89" s="20">
        <v>0.13</v>
      </c>
      <c r="C89" s="20">
        <v>0</v>
      </c>
      <c r="D89" s="19"/>
      <c r="E89" s="23"/>
      <c r="F89" s="19"/>
      <c r="G89" s="20"/>
      <c r="H89" s="20"/>
      <c r="I89" s="22">
        <f t="shared" si="17"/>
        <v>0.13</v>
      </c>
      <c r="J89" s="20">
        <v>0</v>
      </c>
      <c r="K89" s="22">
        <f t="shared" si="18"/>
        <v>0.13</v>
      </c>
    </row>
    <row r="90" spans="1:11">
      <c r="A90" s="21" t="s">
        <v>90</v>
      </c>
      <c r="B90" s="20">
        <v>0.19</v>
      </c>
      <c r="C90" s="20">
        <v>0</v>
      </c>
      <c r="D90" s="19" t="s">
        <v>44</v>
      </c>
      <c r="E90" s="23"/>
      <c r="F90" s="19"/>
      <c r="G90" s="20"/>
      <c r="H90" s="20">
        <v>1.1399999999999999</v>
      </c>
      <c r="I90" s="22">
        <f t="shared" si="17"/>
        <v>1.3299999999999998</v>
      </c>
      <c r="J90" s="20">
        <v>1.1399999999999999</v>
      </c>
      <c r="K90" s="22">
        <f t="shared" si="18"/>
        <v>0.18999999999999995</v>
      </c>
    </row>
    <row r="91" spans="1:11">
      <c r="A91" s="21" t="s">
        <v>43</v>
      </c>
      <c r="B91" s="20">
        <v>0.08</v>
      </c>
      <c r="C91" s="20">
        <v>0</v>
      </c>
      <c r="D91" s="19"/>
      <c r="E91" s="23"/>
      <c r="F91" s="19"/>
      <c r="G91" s="20"/>
      <c r="H91" s="20"/>
      <c r="I91" s="22">
        <f t="shared" si="17"/>
        <v>0.08</v>
      </c>
      <c r="J91" s="20">
        <v>0</v>
      </c>
      <c r="K91" s="22">
        <f t="shared" si="18"/>
        <v>0.08</v>
      </c>
    </row>
    <row r="92" spans="1:11">
      <c r="A92" s="21" t="s">
        <v>45</v>
      </c>
      <c r="B92" s="20">
        <v>0.16</v>
      </c>
      <c r="C92" s="20">
        <v>0</v>
      </c>
      <c r="D92" s="21"/>
      <c r="E92" s="23"/>
      <c r="F92" s="19"/>
      <c r="G92" s="20"/>
      <c r="H92" s="20"/>
      <c r="I92" s="22">
        <f t="shared" si="17"/>
        <v>0.16</v>
      </c>
      <c r="J92" s="20">
        <v>0</v>
      </c>
      <c r="K92" s="22">
        <f t="shared" si="18"/>
        <v>0.16</v>
      </c>
    </row>
    <row r="93" spans="1:11">
      <c r="A93" s="21" t="s">
        <v>91</v>
      </c>
      <c r="B93" s="20">
        <v>0.13</v>
      </c>
      <c r="C93" s="20">
        <v>0</v>
      </c>
      <c r="D93" s="47"/>
      <c r="E93" s="48"/>
      <c r="F93" s="47"/>
      <c r="G93" s="20"/>
      <c r="H93" s="20"/>
      <c r="I93" s="22">
        <f t="shared" si="17"/>
        <v>0.13</v>
      </c>
      <c r="J93" s="20">
        <v>0</v>
      </c>
      <c r="K93" s="22">
        <f t="shared" si="18"/>
        <v>0.13</v>
      </c>
    </row>
    <row r="94" spans="1:11">
      <c r="A94" s="19" t="s">
        <v>90</v>
      </c>
      <c r="B94" s="20">
        <v>0.19</v>
      </c>
      <c r="C94" s="20">
        <v>0</v>
      </c>
      <c r="D94" s="19" t="s">
        <v>44</v>
      </c>
      <c r="E94" s="24"/>
      <c r="F94" s="19"/>
      <c r="G94" s="20"/>
      <c r="H94" s="20">
        <v>1.1399999999999999</v>
      </c>
      <c r="I94" s="22">
        <f t="shared" si="17"/>
        <v>1.3299999999999998</v>
      </c>
      <c r="J94" s="20">
        <v>1.1399999999999999</v>
      </c>
      <c r="K94" s="22">
        <f t="shared" si="18"/>
        <v>0.18999999999999995</v>
      </c>
    </row>
    <row r="95" spans="1:11">
      <c r="A95" s="19" t="s">
        <v>43</v>
      </c>
      <c r="B95" s="20">
        <v>0.08</v>
      </c>
      <c r="C95" s="20">
        <v>0</v>
      </c>
      <c r="D95" s="19"/>
      <c r="E95" s="24"/>
      <c r="F95" s="19"/>
      <c r="G95" s="20"/>
      <c r="H95" s="20"/>
      <c r="I95" s="22">
        <f t="shared" si="17"/>
        <v>0.08</v>
      </c>
      <c r="J95" s="20">
        <v>0</v>
      </c>
      <c r="K95" s="22">
        <f t="shared" si="18"/>
        <v>0.08</v>
      </c>
    </row>
    <row r="96" spans="1:11">
      <c r="A96" s="19" t="s">
        <v>45</v>
      </c>
      <c r="B96" s="20">
        <v>0.16</v>
      </c>
      <c r="C96" s="20">
        <v>0</v>
      </c>
      <c r="D96" s="19"/>
      <c r="E96" s="24"/>
      <c r="F96" s="19"/>
      <c r="G96" s="20"/>
      <c r="H96" s="20"/>
      <c r="I96" s="22">
        <f t="shared" si="17"/>
        <v>0.16</v>
      </c>
      <c r="J96" s="20">
        <v>0</v>
      </c>
      <c r="K96" s="22">
        <f t="shared" si="18"/>
        <v>0.16</v>
      </c>
    </row>
    <row r="97" spans="1:12">
      <c r="A97" s="21" t="s">
        <v>91</v>
      </c>
      <c r="B97" s="20">
        <v>0.13</v>
      </c>
      <c r="C97" s="20">
        <v>0</v>
      </c>
      <c r="D97" s="19"/>
      <c r="E97" s="23"/>
      <c r="F97" s="19"/>
      <c r="G97" s="20"/>
      <c r="H97" s="20"/>
      <c r="I97" s="22">
        <f t="shared" si="17"/>
        <v>0.13</v>
      </c>
      <c r="J97" s="20">
        <v>0</v>
      </c>
      <c r="K97" s="22">
        <f t="shared" si="18"/>
        <v>0.13</v>
      </c>
    </row>
    <row r="98" spans="1:12">
      <c r="A98" s="21" t="s">
        <v>100</v>
      </c>
      <c r="B98" s="20">
        <v>0.17</v>
      </c>
      <c r="C98" s="20">
        <v>0.21</v>
      </c>
      <c r="D98" s="19"/>
      <c r="E98" s="23"/>
      <c r="F98" s="19"/>
      <c r="G98" s="20"/>
      <c r="H98" s="20"/>
      <c r="I98" s="22">
        <f t="shared" si="17"/>
        <v>0.38</v>
      </c>
      <c r="J98" s="20">
        <v>0</v>
      </c>
      <c r="K98" s="22">
        <f t="shared" si="18"/>
        <v>0.38</v>
      </c>
    </row>
    <row r="99" spans="1:12">
      <c r="A99" s="21" t="s">
        <v>92</v>
      </c>
      <c r="B99" s="20">
        <v>0.8</v>
      </c>
      <c r="C99" s="20">
        <v>0.19</v>
      </c>
      <c r="D99" s="19"/>
      <c r="E99" s="23"/>
      <c r="F99" s="19"/>
      <c r="G99" s="20"/>
      <c r="H99" s="20"/>
      <c r="I99" s="22">
        <f t="shared" si="17"/>
        <v>0.99</v>
      </c>
      <c r="J99" s="20">
        <v>0</v>
      </c>
      <c r="K99" s="22">
        <f t="shared" si="18"/>
        <v>0.99</v>
      </c>
    </row>
    <row r="100" spans="1:12">
      <c r="A100" s="44" t="s">
        <v>49</v>
      </c>
      <c r="B100" s="44" t="s">
        <v>0</v>
      </c>
      <c r="C100" s="43" t="s">
        <v>41</v>
      </c>
      <c r="D100" s="43" t="s">
        <v>19</v>
      </c>
      <c r="E100" s="32" t="s">
        <v>0</v>
      </c>
      <c r="F100" s="43" t="s">
        <v>40</v>
      </c>
      <c r="G100" s="43" t="s">
        <v>41</v>
      </c>
      <c r="H100" s="43" t="s">
        <v>20</v>
      </c>
      <c r="I100" s="43" t="s">
        <v>41</v>
      </c>
      <c r="J100" s="43" t="s">
        <v>41</v>
      </c>
      <c r="K100" s="43" t="s">
        <v>41</v>
      </c>
    </row>
    <row r="101" spans="1:12">
      <c r="A101" s="26" t="s">
        <v>99</v>
      </c>
      <c r="I101" s="37">
        <f>SUM(I50:I99)</f>
        <v>34.119999999999976</v>
      </c>
      <c r="J101" s="37">
        <f t="shared" ref="J101:K101" si="19">SUM(J50:J99)</f>
        <v>9.36</v>
      </c>
      <c r="K101" s="37">
        <f t="shared" si="19"/>
        <v>24.759999999999984</v>
      </c>
    </row>
    <row r="102" spans="1:12">
      <c r="I102" s="37"/>
      <c r="J102" s="37"/>
      <c r="K102" s="37"/>
    </row>
    <row r="103" spans="1:12">
      <c r="A103" s="26" t="s">
        <v>109</v>
      </c>
    </row>
    <row r="104" spans="1:12">
      <c r="A104" s="21" t="s">
        <v>130</v>
      </c>
      <c r="B104" s="20"/>
      <c r="C104" s="20"/>
      <c r="D104" s="19"/>
      <c r="E104" s="23"/>
      <c r="F104" s="19"/>
      <c r="G104" s="20"/>
      <c r="H104" s="20">
        <v>72</v>
      </c>
      <c r="I104" s="22">
        <f t="shared" ref="I104" si="20">SUM(B104:C104)+H104</f>
        <v>72</v>
      </c>
      <c r="J104" s="20">
        <v>0</v>
      </c>
      <c r="K104" s="22">
        <f t="shared" ref="K104" si="21">I104-J104</f>
        <v>72</v>
      </c>
    </row>
    <row r="105" spans="1:12">
      <c r="A105" s="21" t="s">
        <v>131</v>
      </c>
      <c r="B105" s="20">
        <v>0.23</v>
      </c>
      <c r="C105" s="20">
        <v>0.55000000000000004</v>
      </c>
      <c r="D105" s="19"/>
      <c r="E105" s="23"/>
      <c r="F105" s="19"/>
      <c r="G105" s="20"/>
      <c r="H105" s="20"/>
      <c r="I105" s="22">
        <f t="shared" ref="I105:I108" si="22">SUM(B105:C105)+H105</f>
        <v>0.78</v>
      </c>
      <c r="J105" s="20">
        <v>0</v>
      </c>
      <c r="K105" s="22">
        <f t="shared" ref="K105:K108" si="23">I105-J105</f>
        <v>0.78</v>
      </c>
    </row>
    <row r="106" spans="1:12">
      <c r="A106" s="21" t="s">
        <v>131</v>
      </c>
      <c r="B106" s="20">
        <v>0.23</v>
      </c>
      <c r="C106" s="20">
        <v>0.61</v>
      </c>
      <c r="D106" s="19"/>
      <c r="E106" s="23"/>
      <c r="F106" s="19"/>
      <c r="G106" s="20"/>
      <c r="H106" s="20"/>
      <c r="I106" s="22">
        <f t="shared" si="22"/>
        <v>0.84</v>
      </c>
      <c r="J106" s="20">
        <v>0</v>
      </c>
      <c r="K106" s="22">
        <f t="shared" si="23"/>
        <v>0.84</v>
      </c>
    </row>
    <row r="107" spans="1:12">
      <c r="A107" s="21" t="s">
        <v>131</v>
      </c>
      <c r="B107" s="20">
        <v>0.2</v>
      </c>
      <c r="C107" s="20">
        <v>0.65</v>
      </c>
      <c r="D107" s="47"/>
      <c r="E107" s="48"/>
      <c r="F107" s="47"/>
      <c r="G107" s="20"/>
      <c r="H107" s="20"/>
      <c r="I107" s="22">
        <f t="shared" si="22"/>
        <v>0.85000000000000009</v>
      </c>
      <c r="J107" s="20">
        <v>0</v>
      </c>
      <c r="K107" s="22">
        <f t="shared" si="23"/>
        <v>0.85000000000000009</v>
      </c>
    </row>
    <row r="108" spans="1:12">
      <c r="A108" s="19" t="s">
        <v>132</v>
      </c>
      <c r="B108" s="20">
        <v>7.99</v>
      </c>
      <c r="C108" s="20">
        <v>14.46</v>
      </c>
      <c r="D108" s="19"/>
      <c r="E108" s="24"/>
      <c r="F108" s="19"/>
      <c r="G108" s="20"/>
      <c r="H108" s="20"/>
      <c r="I108" s="22">
        <f t="shared" si="22"/>
        <v>22.450000000000003</v>
      </c>
      <c r="J108" s="20">
        <v>0</v>
      </c>
      <c r="K108" s="22">
        <f t="shared" si="23"/>
        <v>22.450000000000003</v>
      </c>
    </row>
    <row r="109" spans="1:12">
      <c r="A109" s="44" t="s">
        <v>49</v>
      </c>
      <c r="B109" s="44" t="s">
        <v>0</v>
      </c>
      <c r="C109" s="43" t="s">
        <v>41</v>
      </c>
      <c r="D109" s="43" t="s">
        <v>19</v>
      </c>
      <c r="E109" s="32" t="s">
        <v>0</v>
      </c>
      <c r="F109" s="43" t="s">
        <v>40</v>
      </c>
      <c r="G109" s="43" t="s">
        <v>41</v>
      </c>
      <c r="H109" s="43" t="s">
        <v>20</v>
      </c>
      <c r="I109" s="43" t="s">
        <v>41</v>
      </c>
      <c r="J109" s="43" t="s">
        <v>41</v>
      </c>
      <c r="K109" s="43" t="s">
        <v>41</v>
      </c>
    </row>
    <row r="110" spans="1:12">
      <c r="A110" s="26" t="s">
        <v>110</v>
      </c>
      <c r="I110" s="37">
        <f>SUM(I104:I108)</f>
        <v>96.92</v>
      </c>
      <c r="J110" s="37">
        <f t="shared" ref="J110:K110" si="24">SUM(J104:J108)</f>
        <v>0</v>
      </c>
      <c r="K110" s="37">
        <f t="shared" si="24"/>
        <v>96.92</v>
      </c>
    </row>
    <row r="111" spans="1:12">
      <c r="I111" s="37"/>
      <c r="J111" s="37"/>
      <c r="K111" s="37"/>
    </row>
    <row r="112" spans="1:12">
      <c r="A112" s="26" t="s">
        <v>46</v>
      </c>
      <c r="H112" s="20">
        <v>10.53</v>
      </c>
      <c r="I112" s="22">
        <f t="shared" ref="I112" si="25">SUM(B112:C112)+H112</f>
        <v>10.53</v>
      </c>
      <c r="J112" s="20">
        <v>0</v>
      </c>
      <c r="K112" s="22">
        <f t="shared" ref="K112" si="26">I112-J112</f>
        <v>10.53</v>
      </c>
      <c r="L112" s="34"/>
    </row>
    <row r="113" spans="1:12">
      <c r="A113" s="43" t="s">
        <v>33</v>
      </c>
      <c r="B113" s="44" t="s">
        <v>11</v>
      </c>
      <c r="C113" s="43" t="s">
        <v>11</v>
      </c>
      <c r="D113" s="43" t="s">
        <v>34</v>
      </c>
      <c r="E113" s="43" t="s">
        <v>11</v>
      </c>
      <c r="F113" s="43" t="s">
        <v>35</v>
      </c>
      <c r="G113" s="43" t="s">
        <v>13</v>
      </c>
      <c r="H113" s="43" t="s">
        <v>14</v>
      </c>
      <c r="I113" s="43" t="s">
        <v>12</v>
      </c>
      <c r="J113" s="43" t="s">
        <v>12</v>
      </c>
      <c r="K113" s="43" t="s">
        <v>12</v>
      </c>
      <c r="L113" s="29" t="s">
        <v>69</v>
      </c>
    </row>
    <row r="114" spans="1:12">
      <c r="A114" s="26" t="s">
        <v>47</v>
      </c>
      <c r="I114" s="34">
        <f>I112+I110+I101+I47+I42+I32+I22</f>
        <v>456.46999999999997</v>
      </c>
      <c r="J114" s="34">
        <f t="shared" ref="J114:K114" si="27">J112+J110+J101+J47+J42+J32+J22</f>
        <v>41.82</v>
      </c>
      <c r="K114" s="34">
        <f t="shared" si="27"/>
        <v>414.65</v>
      </c>
      <c r="L114" s="34"/>
    </row>
    <row r="115" spans="1:12">
      <c r="A115" s="35" t="s">
        <v>68</v>
      </c>
      <c r="B115" s="28" t="s">
        <v>68</v>
      </c>
      <c r="C115" s="28" t="s">
        <v>68</v>
      </c>
      <c r="D115" s="28" t="s">
        <v>68</v>
      </c>
      <c r="E115" s="28" t="s">
        <v>68</v>
      </c>
      <c r="F115" s="28" t="s">
        <v>68</v>
      </c>
      <c r="G115" s="28" t="s">
        <v>68</v>
      </c>
      <c r="H115" s="28" t="s">
        <v>68</v>
      </c>
      <c r="I115" s="28" t="s">
        <v>68</v>
      </c>
      <c r="J115" s="28" t="s">
        <v>68</v>
      </c>
      <c r="K115" s="28" t="s">
        <v>68</v>
      </c>
    </row>
    <row r="116" spans="1:12">
      <c r="A116" s="45" t="s">
        <v>48</v>
      </c>
      <c r="B116" s="36" t="s">
        <v>67</v>
      </c>
      <c r="I116" s="34">
        <f>RETURNS!E15-VARIABLECosts!I114</f>
        <v>3.5300000000000296</v>
      </c>
      <c r="J116" s="34">
        <f>RETURNS!F15-VARIABLECosts!J114</f>
        <v>109.98000000000002</v>
      </c>
      <c r="K116" s="34">
        <f>RETURNS!G15-VARIABLECosts!K114</f>
        <v>-106.44999999999999</v>
      </c>
    </row>
    <row r="118" spans="1:12">
      <c r="J118" s="34"/>
    </row>
  </sheetData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5" customFormat="1" ht="18">
      <c r="A1" s="58" t="s">
        <v>70</v>
      </c>
      <c r="B1" s="59"/>
      <c r="C1" s="59"/>
      <c r="D1" s="59"/>
      <c r="E1" s="59"/>
      <c r="F1" s="17"/>
      <c r="G1" s="17"/>
      <c r="H1" s="16"/>
    </row>
    <row r="2" spans="1:8" s="5" customFormat="1" ht="18">
      <c r="A2" s="58" t="s">
        <v>71</v>
      </c>
      <c r="B2" s="59"/>
      <c r="C2" s="59"/>
      <c r="D2" s="59"/>
      <c r="E2" s="59"/>
      <c r="F2" s="58"/>
      <c r="G2" s="59"/>
    </row>
    <row r="3" spans="1:8" s="5" customFormat="1" ht="18">
      <c r="A3" s="58" t="str">
        <f>RETURNS!A3</f>
        <v>Corn for Silage - Big Horn-Washakie County Area</v>
      </c>
      <c r="B3" s="59"/>
      <c r="C3" s="59"/>
      <c r="D3" s="59"/>
      <c r="E3" s="59"/>
      <c r="F3" s="58"/>
      <c r="G3" s="59"/>
    </row>
    <row r="4" spans="1:8" s="5" customFormat="1" ht="18">
      <c r="A4" s="58" t="str">
        <f>RETURNS!A4</f>
        <v>90 Acre Enterprise</v>
      </c>
      <c r="B4" s="59"/>
      <c r="C4" s="59"/>
      <c r="D4" s="59"/>
      <c r="E4" s="59"/>
      <c r="F4" s="58"/>
      <c r="G4" s="59"/>
    </row>
    <row r="5" spans="1:8">
      <c r="A5" s="13" t="s">
        <v>72</v>
      </c>
      <c r="B5" s="1" t="s">
        <v>68</v>
      </c>
      <c r="C5" s="1" t="s">
        <v>68</v>
      </c>
      <c r="D5" s="1" t="s">
        <v>68</v>
      </c>
      <c r="E5" s="1" t="s">
        <v>68</v>
      </c>
      <c r="F5" s="12" t="s">
        <v>69</v>
      </c>
    </row>
    <row r="6" spans="1:8">
      <c r="D6" s="57" t="s">
        <v>1</v>
      </c>
      <c r="E6" s="57"/>
    </row>
    <row r="7" spans="1:8">
      <c r="C7" s="2" t="s">
        <v>2</v>
      </c>
      <c r="D7" s="4" t="s">
        <v>3</v>
      </c>
      <c r="E7" s="4"/>
    </row>
    <row r="8" spans="1:8">
      <c r="A8" t="s">
        <v>50</v>
      </c>
      <c r="B8" s="2" t="s">
        <v>7</v>
      </c>
      <c r="C8" s="2" t="s">
        <v>4</v>
      </c>
      <c r="D8" s="4" t="s">
        <v>17</v>
      </c>
      <c r="E8" s="4" t="s">
        <v>18</v>
      </c>
    </row>
    <row r="9" spans="1:8">
      <c r="A9" t="s">
        <v>51</v>
      </c>
      <c r="B9" s="1" t="s">
        <v>62</v>
      </c>
      <c r="C9" s="2" t="s">
        <v>11</v>
      </c>
      <c r="D9" s="4" t="s">
        <v>12</v>
      </c>
      <c r="E9" s="4" t="s">
        <v>12</v>
      </c>
    </row>
    <row r="10" spans="1:8">
      <c r="A10" t="s">
        <v>52</v>
      </c>
    </row>
    <row r="11" spans="1:8">
      <c r="A11" t="s">
        <v>63</v>
      </c>
      <c r="B11" s="2" t="s">
        <v>53</v>
      </c>
      <c r="C11" s="20">
        <v>2.5628000000000002</v>
      </c>
      <c r="D11" s="20">
        <v>0</v>
      </c>
      <c r="E11" s="9">
        <f t="shared" ref="E11:E27" si="0">C11-D11</f>
        <v>2.5628000000000002</v>
      </c>
    </row>
    <row r="12" spans="1:8">
      <c r="A12" t="s">
        <v>64</v>
      </c>
      <c r="B12" s="2" t="s">
        <v>53</v>
      </c>
      <c r="C12" s="20">
        <v>3.8275000000000001</v>
      </c>
      <c r="D12" s="20">
        <v>0</v>
      </c>
      <c r="E12" s="9">
        <f t="shared" si="0"/>
        <v>3.8275000000000001</v>
      </c>
    </row>
    <row r="13" spans="1:8">
      <c r="A13" t="s">
        <v>65</v>
      </c>
      <c r="B13" s="2" t="s">
        <v>53</v>
      </c>
      <c r="C13" s="20">
        <v>22.924199999999999</v>
      </c>
      <c r="D13" s="20">
        <v>0</v>
      </c>
      <c r="E13" s="9">
        <f t="shared" si="0"/>
        <v>22.924199999999999</v>
      </c>
    </row>
    <row r="14" spans="1:8">
      <c r="A14" t="s">
        <v>66</v>
      </c>
      <c r="B14" s="2" t="s">
        <v>53</v>
      </c>
      <c r="C14" s="20">
        <v>23.405899999999999</v>
      </c>
      <c r="D14" s="20">
        <v>0</v>
      </c>
      <c r="E14" s="9">
        <f t="shared" si="0"/>
        <v>23.405899999999999</v>
      </c>
    </row>
    <row r="15" spans="1:8">
      <c r="A15" t="s">
        <v>54</v>
      </c>
      <c r="C15" s="2"/>
      <c r="D15" s="2"/>
      <c r="E15" s="2"/>
    </row>
    <row r="16" spans="1:8">
      <c r="A16" s="11" t="s">
        <v>63</v>
      </c>
      <c r="B16" s="2" t="s">
        <v>53</v>
      </c>
      <c r="C16" s="20">
        <v>1.32</v>
      </c>
      <c r="D16" s="20">
        <v>1.32</v>
      </c>
      <c r="E16" s="9">
        <f t="shared" si="0"/>
        <v>0</v>
      </c>
    </row>
    <row r="17" spans="1:6">
      <c r="A17" s="11" t="s">
        <v>64</v>
      </c>
      <c r="B17" s="2" t="s">
        <v>53</v>
      </c>
      <c r="C17" s="20">
        <v>0.77</v>
      </c>
      <c r="D17" s="20">
        <v>0.77</v>
      </c>
      <c r="E17" s="9">
        <f t="shared" si="0"/>
        <v>0</v>
      </c>
    </row>
    <row r="18" spans="1:6">
      <c r="A18" s="11" t="s">
        <v>65</v>
      </c>
      <c r="B18" s="2" t="s">
        <v>53</v>
      </c>
      <c r="C18" s="20">
        <v>13.6</v>
      </c>
      <c r="D18" s="20">
        <v>13.6</v>
      </c>
      <c r="E18" s="9">
        <f t="shared" si="0"/>
        <v>0</v>
      </c>
    </row>
    <row r="19" spans="1:6">
      <c r="A19" s="11" t="s">
        <v>66</v>
      </c>
      <c r="B19" s="2" t="s">
        <v>53</v>
      </c>
      <c r="C19" s="20">
        <v>10.52</v>
      </c>
      <c r="D19" s="20">
        <v>10.52</v>
      </c>
      <c r="E19" s="9">
        <f t="shared" si="0"/>
        <v>0</v>
      </c>
    </row>
    <row r="20" spans="1:6">
      <c r="A20" t="s">
        <v>55</v>
      </c>
      <c r="C20" s="2"/>
      <c r="D20" s="2"/>
      <c r="E20" s="2"/>
    </row>
    <row r="21" spans="1:6">
      <c r="A21" t="s">
        <v>63</v>
      </c>
      <c r="B21" s="2" t="s">
        <v>53</v>
      </c>
      <c r="C21" s="20">
        <v>0.43120000000000003</v>
      </c>
      <c r="D21" s="20">
        <v>0.43120000000000003</v>
      </c>
      <c r="E21" s="9">
        <f t="shared" si="0"/>
        <v>0</v>
      </c>
    </row>
    <row r="22" spans="1:6">
      <c r="A22" t="s">
        <v>64</v>
      </c>
      <c r="B22" s="2" t="s">
        <v>53</v>
      </c>
      <c r="C22" s="20">
        <v>0.3584</v>
      </c>
      <c r="D22" s="20">
        <v>0.3584</v>
      </c>
      <c r="E22" s="9">
        <f t="shared" si="0"/>
        <v>0</v>
      </c>
    </row>
    <row r="23" spans="1:6">
      <c r="A23" t="s">
        <v>65</v>
      </c>
      <c r="B23" s="2" t="s">
        <v>53</v>
      </c>
      <c r="C23" s="20">
        <v>5.9736000000000002</v>
      </c>
      <c r="D23" s="20">
        <v>5.9736000000000002</v>
      </c>
      <c r="E23" s="9">
        <f t="shared" si="0"/>
        <v>0</v>
      </c>
    </row>
    <row r="24" spans="1:6">
      <c r="A24" t="s">
        <v>66</v>
      </c>
      <c r="B24" s="2" t="s">
        <v>53</v>
      </c>
      <c r="C24" s="20">
        <v>6.5640000000000001</v>
      </c>
      <c r="D24" s="20">
        <v>6.5640000000000001</v>
      </c>
      <c r="E24" s="9">
        <f t="shared" si="0"/>
        <v>0</v>
      </c>
    </row>
    <row r="25" spans="1:6">
      <c r="A25" t="s">
        <v>56</v>
      </c>
      <c r="C25" s="2"/>
      <c r="D25" s="2"/>
      <c r="E25" s="2"/>
    </row>
    <row r="26" spans="1:6">
      <c r="A26" t="s">
        <v>63</v>
      </c>
      <c r="B26" s="2" t="s">
        <v>53</v>
      </c>
      <c r="C26" s="20">
        <v>7.76</v>
      </c>
      <c r="D26" s="20">
        <v>7.76</v>
      </c>
      <c r="E26" s="9">
        <f t="shared" si="0"/>
        <v>0</v>
      </c>
    </row>
    <row r="27" spans="1:6">
      <c r="A27" t="s">
        <v>65</v>
      </c>
      <c r="B27" s="2" t="s">
        <v>53</v>
      </c>
      <c r="C27" s="20">
        <v>74.47</v>
      </c>
      <c r="D27" s="20">
        <v>74.47</v>
      </c>
      <c r="E27" s="9">
        <f t="shared" si="0"/>
        <v>0</v>
      </c>
    </row>
    <row r="28" spans="1:6">
      <c r="A28" s="2" t="s">
        <v>51</v>
      </c>
      <c r="B28" s="1" t="s">
        <v>62</v>
      </c>
      <c r="C28" s="2" t="s">
        <v>11</v>
      </c>
      <c r="D28" s="2" t="s">
        <v>12</v>
      </c>
      <c r="E28" s="2" t="s">
        <v>12</v>
      </c>
    </row>
    <row r="29" spans="1:6">
      <c r="A29" t="s">
        <v>57</v>
      </c>
      <c r="C29" s="3">
        <f>SUM(C11:C27)</f>
        <v>174.48759999999999</v>
      </c>
      <c r="D29" s="3">
        <f>SUM(D11:D27)</f>
        <v>121.7672</v>
      </c>
      <c r="E29" s="3">
        <f>SUM(E11:E27)</f>
        <v>52.720399999999998</v>
      </c>
    </row>
    <row r="30" spans="1:6">
      <c r="A30" s="14" t="s">
        <v>68</v>
      </c>
      <c r="B30" s="1" t="s">
        <v>68</v>
      </c>
      <c r="C30" s="1" t="s">
        <v>68</v>
      </c>
      <c r="D30" s="1" t="s">
        <v>68</v>
      </c>
      <c r="E30" s="1" t="s">
        <v>68</v>
      </c>
      <c r="F30" s="12" t="s">
        <v>69</v>
      </c>
    </row>
    <row r="32" spans="1:6">
      <c r="A32" t="s">
        <v>58</v>
      </c>
      <c r="C32" s="3">
        <f>VARIABLECosts!I114+FIXEDCosts!C29</f>
        <v>630.95759999999996</v>
      </c>
      <c r="D32" s="3">
        <f>VARIABLECosts!J114+FIXEDCosts!D29</f>
        <v>163.5872</v>
      </c>
      <c r="E32" s="3">
        <f>VARIABLECosts!K114+FIXEDCosts!E29</f>
        <v>467.37039999999996</v>
      </c>
    </row>
    <row r="33" spans="1:6">
      <c r="A33" t="s">
        <v>59</v>
      </c>
      <c r="B33" s="12" t="s">
        <v>60</v>
      </c>
      <c r="C33" s="12" t="s">
        <v>60</v>
      </c>
      <c r="D33" s="12" t="s">
        <v>60</v>
      </c>
      <c r="E33" s="12" t="s">
        <v>60</v>
      </c>
      <c r="F33" s="12" t="s">
        <v>69</v>
      </c>
    </row>
    <row r="34" spans="1:6">
      <c r="A34" t="s">
        <v>61</v>
      </c>
      <c r="C34" s="10">
        <f>RETURNS!E15-FIXEDCosts!C32</f>
        <v>-170.95759999999996</v>
      </c>
      <c r="D34" s="10">
        <f>RETURNS!F15-FIXEDCosts!D32</f>
        <v>-11.787199999999984</v>
      </c>
      <c r="E34" s="10">
        <f>RETURNS!G15-FIXEDCosts!E32</f>
        <v>-159.17039999999997</v>
      </c>
    </row>
    <row r="35" spans="1:6">
      <c r="A35" t="s">
        <v>59</v>
      </c>
      <c r="B35" s="12" t="s">
        <v>60</v>
      </c>
      <c r="C35" s="12" t="s">
        <v>60</v>
      </c>
      <c r="D35" s="12" t="s">
        <v>60</v>
      </c>
      <c r="E35" s="12" t="s">
        <v>60</v>
      </c>
      <c r="F35" s="12" t="s">
        <v>69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2009-02-05T06:10:24Z</dcterms:modified>
</cp:coreProperties>
</file>