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A4" i="3"/>
  <c r="A4" i="2"/>
  <c r="E14" i="1" l="1"/>
  <c r="K16" i="2"/>
  <c r="H16"/>
  <c r="A3" i="3"/>
  <c r="A3" i="2"/>
  <c r="J31"/>
  <c r="J20"/>
  <c r="J47"/>
  <c r="F14" i="1"/>
  <c r="H67" i="2"/>
  <c r="I67" s="1"/>
  <c r="K67" s="1"/>
  <c r="H66"/>
  <c r="H65"/>
  <c r="H58"/>
  <c r="I58" s="1"/>
  <c r="K58" s="1"/>
  <c r="H53"/>
  <c r="I53" s="1"/>
  <c r="K53" s="1"/>
  <c r="H51"/>
  <c r="H50"/>
  <c r="I50" s="1"/>
  <c r="K50" s="1"/>
  <c r="H43"/>
  <c r="H37"/>
  <c r="I37" s="1"/>
  <c r="K37" s="1"/>
  <c r="H35"/>
  <c r="H34"/>
  <c r="I34" s="1"/>
  <c r="K34" s="1"/>
  <c r="H25"/>
  <c r="H24"/>
  <c r="I24" s="1"/>
  <c r="K24" s="1"/>
  <c r="E12" i="3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1"/>
  <c r="D32"/>
  <c r="C32"/>
  <c r="I72" i="2"/>
  <c r="K72" s="1"/>
  <c r="J70"/>
  <c r="K68"/>
  <c r="I66"/>
  <c r="K66" s="1"/>
  <c r="I68"/>
  <c r="I65"/>
  <c r="K65" s="1"/>
  <c r="J62"/>
  <c r="I59"/>
  <c r="K59" s="1"/>
  <c r="I60"/>
  <c r="K60" s="1"/>
  <c r="J55"/>
  <c r="I51"/>
  <c r="K51" s="1"/>
  <c r="I52"/>
  <c r="K52" s="1"/>
  <c r="K42"/>
  <c r="I43"/>
  <c r="K43" s="1"/>
  <c r="I44"/>
  <c r="K44" s="1"/>
  <c r="I45"/>
  <c r="K45" s="1"/>
  <c r="I42"/>
  <c r="I35"/>
  <c r="K35" s="1"/>
  <c r="I36"/>
  <c r="K36" s="1"/>
  <c r="J39"/>
  <c r="K12"/>
  <c r="K17"/>
  <c r="K18"/>
  <c r="K11"/>
  <c r="I25"/>
  <c r="K25" s="1"/>
  <c r="I26"/>
  <c r="K26" s="1"/>
  <c r="I27"/>
  <c r="K27" s="1"/>
  <c r="I28"/>
  <c r="K28" s="1"/>
  <c r="I29"/>
  <c r="K29" s="1"/>
  <c r="I23"/>
  <c r="I14"/>
  <c r="K14" s="1"/>
  <c r="H18"/>
  <c r="H17"/>
  <c r="H12"/>
  <c r="H13"/>
  <c r="I13" s="1"/>
  <c r="H14"/>
  <c r="H15"/>
  <c r="I15" s="1"/>
  <c r="K15" s="1"/>
  <c r="H11"/>
  <c r="F16" i="1"/>
  <c r="E13"/>
  <c r="G13" s="1"/>
  <c r="G14" l="1"/>
  <c r="G16" s="1"/>
  <c r="J74" i="2"/>
  <c r="D35" i="3" s="1"/>
  <c r="D37" s="1"/>
  <c r="I20" i="2"/>
  <c r="K13"/>
  <c r="K20" s="1"/>
  <c r="I47"/>
  <c r="K47"/>
  <c r="J76"/>
  <c r="K70"/>
  <c r="I70"/>
  <c r="K62"/>
  <c r="I62"/>
  <c r="K55"/>
  <c r="I55"/>
  <c r="I31"/>
  <c r="E32" i="3"/>
  <c r="I39" i="2"/>
  <c r="K39"/>
  <c r="K23"/>
  <c r="K31" s="1"/>
  <c r="E16" i="1"/>
  <c r="I74" i="2" l="1"/>
  <c r="I76" s="1"/>
  <c r="K74"/>
  <c r="K76" s="1"/>
  <c r="C35" i="3" l="1"/>
  <c r="C37" s="1"/>
  <c r="E35"/>
  <c r="E37" s="1"/>
</calcChain>
</file>

<file path=xl/sharedStrings.xml><?xml version="1.0" encoding="utf-8"?>
<sst xmlns="http://schemas.openxmlformats.org/spreadsheetml/2006/main" count="335" uniqueCount="106">
  <si>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</si>
  <si>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</si>
  <si>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</si>
  <si>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</si>
  <si>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</si>
  <si>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</si>
  <si>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</si>
  <si>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</si>
  <si>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</si>
  <si>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</si>
  <si>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</si>
  <si>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</si>
  <si>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</si>
  <si>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</si>
  <si>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</si>
  <si>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ALFALFA HAY</t>
  </si>
  <si>
    <t>TON</t>
  </si>
  <si>
    <t>CASH LAND RENT</t>
  </si>
  <si>
    <t>ACRE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</si>
  <si>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</si>
  <si>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</si>
  <si>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</si>
  <si>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</si>
  <si>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</si>
  <si>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</si>
  <si>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</si>
  <si>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</si>
  <si>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</si>
  <si>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</si>
  <si>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</si>
  <si>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</si>
  <si>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</si>
  <si>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</si>
  <si>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</si>
  <si>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</si>
  <si>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</si>
  <si>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</si>
  <si>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</si>
  <si>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</si>
  <si>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</si>
  <si>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</si>
  <si>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</si>
  <si>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</si>
  <si>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</si>
  <si>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</si>
  <si>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</si>
  <si>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</si>
  <si>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</si>
  <si>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</si>
  <si>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</si>
  <si>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**GROW ALFALFA**</t>
  </si>
  <si>
    <t>CUSTOM FERTILIZE 18-46-0</t>
  </si>
  <si>
    <t>CONCRETE DITCH</t>
  </si>
  <si>
    <t>Purchased Water</t>
  </si>
  <si>
    <t>GATED PIPE</t>
  </si>
  <si>
    <t>Total GROW ALFALFA</t>
  </si>
  <si>
    <t>**HARVEST 1ST CUT**</t>
  </si>
  <si>
    <t>CUSTOM BALE      LRG-SQR</t>
  </si>
  <si>
    <t>Total HARVEST 1ST CUT</t>
  </si>
  <si>
    <t>CUSTOM SPRAY     INSECTS</t>
  </si>
  <si>
    <t>**HARVEST 2ND CUT**</t>
  </si>
  <si>
    <t>Total HARVEST 2ND CUT</t>
  </si>
  <si>
    <t>**HARVEST 3RD CUT**</t>
  </si>
  <si>
    <t>BALING TWINE</t>
  </si>
  <si>
    <t>Box</t>
  </si>
  <si>
    <t>CSTM STACK BALES SM-SQR</t>
  </si>
  <si>
    <t>Total HARVEST 3RD CUT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</si>
  <si>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</si>
  <si>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</si>
  <si>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</si>
  <si>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</si>
  <si>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</si>
  <si>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</si>
  <si>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</si>
  <si>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</si>
  <si>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</si>
  <si>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</si>
  <si>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</si>
  <si>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Alfalfa Stand: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</si>
  <si>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</si>
  <si>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</si>
  <si>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</si>
  <si>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</si>
  <si>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</si>
  <si>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</si>
  <si>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</si>
  <si>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</si>
  <si>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</si>
  <si>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</si>
  <si>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  Long-term Interest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</si>
  <si>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</si>
  <si>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</si>
  <si>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</si>
  <si>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</si>
  <si>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</si>
  <si>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Alfalfa Hay, Baled - Riverton Area</t>
  </si>
  <si>
    <t>FIXED COSTS SECTION ----------------</t>
  </si>
  <si>
    <t>VARIABLE COSTS SECTION ---------</t>
  </si>
  <si>
    <t>RETURNS SECTION ------------------</t>
  </si>
  <si>
    <t>200 Acre Enterprise</t>
  </si>
  <si>
    <t>LAY GATED PIPE                Operation</t>
  </si>
  <si>
    <t>CORRUGATE 6-ROW        Operation</t>
  </si>
  <si>
    <t>PIKUP GATED PIPE           Operation</t>
  </si>
  <si>
    <t>SWATH                                 Operation</t>
  </si>
  <si>
    <t>HAUL/STACK BALES         Operation</t>
  </si>
  <si>
    <t>BALE - 1 TON/AC          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</si>
</sst>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34" t="s">
        <v>93</v>
      </c>
      <c r="B1" s="35"/>
      <c r="C1" s="35"/>
      <c r="D1" s="35"/>
      <c r="E1" s="35"/>
      <c r="F1" s="35"/>
      <c r="G1" s="35"/>
      <c r="H1" s="28"/>
    </row>
    <row r="2" spans="1:8" ht="18">
      <c r="A2" s="34" t="s">
        <v>94</v>
      </c>
      <c r="B2" s="35"/>
      <c r="C2" s="35"/>
      <c r="D2" s="35"/>
      <c r="E2" s="35"/>
      <c r="F2" s="35"/>
      <c r="G2" s="35"/>
    </row>
    <row r="3" spans="1:8" ht="18">
      <c r="A3" s="34" t="s">
        <v>95</v>
      </c>
      <c r="B3" s="35"/>
      <c r="C3" s="35"/>
      <c r="D3" s="35"/>
      <c r="E3" s="35"/>
      <c r="F3" s="35"/>
      <c r="G3" s="35"/>
    </row>
    <row r="4" spans="1:8" ht="18">
      <c r="A4" s="34" t="s">
        <v>99</v>
      </c>
      <c r="B4" s="35"/>
      <c r="C4" s="35"/>
      <c r="D4" s="35"/>
      <c r="E4" s="35"/>
      <c r="F4" s="35"/>
      <c r="G4" s="35"/>
    </row>
    <row r="5" spans="1:8">
      <c r="A5" s="27"/>
      <c r="B5" s="27"/>
      <c r="C5" s="27"/>
      <c r="D5" s="27"/>
      <c r="E5" s="27"/>
      <c r="F5" s="27"/>
      <c r="G5" s="27"/>
    </row>
    <row r="6" spans="1:8">
      <c r="A6" s="24" t="s">
        <v>98</v>
      </c>
      <c r="B6" s="1" t="s">
        <v>91</v>
      </c>
      <c r="C6" s="1" t="s">
        <v>91</v>
      </c>
      <c r="D6" s="1" t="s">
        <v>91</v>
      </c>
      <c r="E6" s="1" t="s">
        <v>91</v>
      </c>
      <c r="F6" s="1" t="s">
        <v>91</v>
      </c>
      <c r="G6" s="1" t="s">
        <v>91</v>
      </c>
      <c r="H6" s="23" t="s">
        <v>92</v>
      </c>
    </row>
    <row r="7" spans="1:8">
      <c r="F7" s="33" t="s">
        <v>1</v>
      </c>
      <c r="G7" s="33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20</v>
      </c>
      <c r="G9" s="4" t="s">
        <v>21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s="6" t="s">
        <v>15</v>
      </c>
      <c r="B13" s="17">
        <v>5</v>
      </c>
      <c r="C13" s="26" t="s">
        <v>16</v>
      </c>
      <c r="D13" s="18">
        <v>67.39</v>
      </c>
      <c r="E13" s="19">
        <f>D13*B13</f>
        <v>336.95</v>
      </c>
      <c r="F13" s="18">
        <v>0</v>
      </c>
      <c r="G13" s="10">
        <f>E13-F13</f>
        <v>336.95</v>
      </c>
      <c r="H13" s="14"/>
    </row>
    <row r="14" spans="1:8">
      <c r="A14" s="6" t="s">
        <v>17</v>
      </c>
      <c r="B14" s="17">
        <v>1</v>
      </c>
      <c r="C14" s="26" t="s">
        <v>18</v>
      </c>
      <c r="D14" s="18">
        <v>75</v>
      </c>
      <c r="E14" s="19">
        <f>D14*B14</f>
        <v>75</v>
      </c>
      <c r="F14" s="18">
        <f>D14</f>
        <v>75</v>
      </c>
      <c r="G14" s="10">
        <f>E14-F14</f>
        <v>0</v>
      </c>
    </row>
    <row r="15" spans="1:8">
      <c r="A15" s="4" t="s">
        <v>10</v>
      </c>
      <c r="B15" s="4" t="s">
        <v>11</v>
      </c>
      <c r="C15" s="4" t="s">
        <v>12</v>
      </c>
      <c r="D15" s="4" t="s">
        <v>13</v>
      </c>
      <c r="E15" s="4" t="s">
        <v>14</v>
      </c>
      <c r="F15" s="4" t="s">
        <v>14</v>
      </c>
      <c r="G15" s="4" t="s">
        <v>14</v>
      </c>
    </row>
    <row r="16" spans="1:8">
      <c r="A16" s="6" t="s">
        <v>19</v>
      </c>
      <c r="B16" s="5"/>
      <c r="C16" s="5"/>
      <c r="D16" s="19"/>
      <c r="E16" s="19">
        <f>SUM(E13:E14)</f>
        <v>411.95</v>
      </c>
      <c r="F16" s="19">
        <f t="shared" ref="F16:G16" si="0">SUM(F13:F14)</f>
        <v>75</v>
      </c>
      <c r="G16" s="19">
        <f t="shared" si="0"/>
        <v>336.95</v>
      </c>
      <c r="H16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8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34" t="s">
        <v>93</v>
      </c>
      <c r="B1" s="35"/>
      <c r="C1" s="35"/>
      <c r="D1" s="35"/>
      <c r="E1" s="35"/>
      <c r="F1" s="35"/>
      <c r="G1" s="35"/>
      <c r="H1" s="38"/>
      <c r="I1" s="38"/>
      <c r="J1" s="38"/>
      <c r="K1" s="38"/>
    </row>
    <row r="2" spans="1:12" ht="18">
      <c r="A2" s="34" t="s">
        <v>94</v>
      </c>
      <c r="B2" s="35"/>
      <c r="C2" s="35"/>
      <c r="D2" s="35"/>
      <c r="E2" s="35"/>
      <c r="F2" s="35"/>
      <c r="G2" s="35"/>
      <c r="H2" s="38"/>
      <c r="I2" s="38"/>
      <c r="J2" s="38"/>
      <c r="K2" s="38"/>
    </row>
    <row r="3" spans="1:12" ht="18">
      <c r="A3" s="34" t="str">
        <f>RETURNS!A3</f>
        <v>Alfalfa Hay, Baled - Riverton Area</v>
      </c>
      <c r="B3" s="35"/>
      <c r="C3" s="35"/>
      <c r="D3" s="35"/>
      <c r="E3" s="35"/>
      <c r="F3" s="35"/>
      <c r="G3" s="35"/>
      <c r="H3" s="38"/>
      <c r="I3" s="38"/>
      <c r="J3" s="38"/>
      <c r="K3" s="38"/>
    </row>
    <row r="4" spans="1:12" ht="18">
      <c r="A4" s="34" t="str">
        <f>RETURNS!A4</f>
        <v>200 Acre Enterprise</v>
      </c>
      <c r="B4" s="35"/>
      <c r="C4" s="35"/>
      <c r="D4" s="35"/>
      <c r="E4" s="35"/>
      <c r="F4" s="35"/>
      <c r="G4" s="35"/>
      <c r="H4" s="38"/>
      <c r="I4" s="38"/>
      <c r="J4" s="38"/>
      <c r="K4" s="38"/>
    </row>
    <row r="5" spans="1:12">
      <c r="A5" s="24" t="s">
        <v>97</v>
      </c>
      <c r="B5" s="1" t="s">
        <v>91</v>
      </c>
      <c r="C5" s="1" t="s">
        <v>91</v>
      </c>
      <c r="D5" s="1" t="s">
        <v>91</v>
      </c>
      <c r="E5" s="1" t="s">
        <v>91</v>
      </c>
      <c r="F5" s="1" t="s">
        <v>91</v>
      </c>
      <c r="G5" s="1" t="s">
        <v>91</v>
      </c>
      <c r="H5" s="1" t="s">
        <v>91</v>
      </c>
      <c r="I5" s="1" t="s">
        <v>91</v>
      </c>
      <c r="J5" s="1" t="s">
        <v>91</v>
      </c>
      <c r="K5" s="1" t="s">
        <v>91</v>
      </c>
      <c r="L5" s="23" t="s">
        <v>92</v>
      </c>
    </row>
    <row r="6" spans="1:12">
      <c r="D6" s="36" t="s">
        <v>24</v>
      </c>
      <c r="E6" s="33"/>
      <c r="F6" s="33"/>
      <c r="G6" s="33"/>
      <c r="H6" s="4" t="s">
        <v>25</v>
      </c>
      <c r="J6" s="33" t="s">
        <v>1</v>
      </c>
      <c r="K6" s="33"/>
    </row>
    <row r="7" spans="1:12">
      <c r="B7" s="37" t="s">
        <v>26</v>
      </c>
      <c r="C7" s="37"/>
      <c r="E7" s="4" t="s">
        <v>27</v>
      </c>
      <c r="F7" s="4" t="s">
        <v>7</v>
      </c>
      <c r="G7" s="4"/>
      <c r="H7" s="4" t="s">
        <v>28</v>
      </c>
      <c r="I7" s="4" t="s">
        <v>2</v>
      </c>
      <c r="J7" s="4" t="s">
        <v>3</v>
      </c>
      <c r="K7" s="4"/>
    </row>
    <row r="8" spans="1:12">
      <c r="A8" s="6" t="s">
        <v>29</v>
      </c>
      <c r="B8" s="4" t="s">
        <v>30</v>
      </c>
      <c r="C8" s="4" t="s">
        <v>31</v>
      </c>
      <c r="D8" s="4" t="s">
        <v>32</v>
      </c>
      <c r="E8" s="4" t="s">
        <v>33</v>
      </c>
      <c r="F8" s="4" t="s">
        <v>34</v>
      </c>
      <c r="G8" s="4" t="s">
        <v>35</v>
      </c>
      <c r="H8" s="4" t="s">
        <v>33</v>
      </c>
      <c r="I8" s="4" t="s">
        <v>4</v>
      </c>
      <c r="J8" s="4" t="s">
        <v>20</v>
      </c>
      <c r="K8" s="4" t="s">
        <v>21</v>
      </c>
    </row>
    <row r="9" spans="1:12">
      <c r="A9" s="4" t="s">
        <v>36</v>
      </c>
      <c r="B9" s="8" t="s">
        <v>11</v>
      </c>
      <c r="C9" s="4" t="s">
        <v>11</v>
      </c>
      <c r="D9" s="4" t="s">
        <v>37</v>
      </c>
      <c r="E9" s="4" t="s">
        <v>11</v>
      </c>
      <c r="F9" s="4" t="s">
        <v>38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39</v>
      </c>
      <c r="J10" s="4"/>
      <c r="K10" s="4"/>
    </row>
    <row r="11" spans="1:12">
      <c r="A11" s="6" t="s">
        <v>40</v>
      </c>
      <c r="B11" s="9"/>
      <c r="C11" s="9"/>
      <c r="D11" s="31"/>
      <c r="E11" s="30"/>
      <c r="F11" s="31"/>
      <c r="G11" s="32"/>
      <c r="H11" s="32">
        <f>E11*G11</f>
        <v>0</v>
      </c>
      <c r="I11" s="32">
        <v>2.2999999999999998</v>
      </c>
      <c r="J11" s="32">
        <v>0</v>
      </c>
      <c r="K11" s="10">
        <f>I11-J11</f>
        <v>2.2999999999999998</v>
      </c>
    </row>
    <row r="12" spans="1:12">
      <c r="A12" s="6" t="s">
        <v>41</v>
      </c>
      <c r="B12" s="9"/>
      <c r="C12" s="9"/>
      <c r="D12" s="31"/>
      <c r="E12" s="30"/>
      <c r="F12" s="31"/>
      <c r="G12" s="32"/>
      <c r="H12" s="32">
        <f t="shared" ref="H12:H18" si="0">E12*G12</f>
        <v>0</v>
      </c>
      <c r="I12" s="32">
        <v>0.3</v>
      </c>
      <c r="J12" s="32">
        <v>0</v>
      </c>
      <c r="K12" s="10">
        <f t="shared" ref="K12:K18" si="1">I12-J12</f>
        <v>0.3</v>
      </c>
    </row>
    <row r="13" spans="1:12">
      <c r="A13" s="6" t="s">
        <v>42</v>
      </c>
      <c r="B13" s="9">
        <v>0.74</v>
      </c>
      <c r="C13" s="9">
        <v>1.31</v>
      </c>
      <c r="D13" s="31"/>
      <c r="E13" s="30"/>
      <c r="F13" s="31"/>
      <c r="G13" s="32"/>
      <c r="H13" s="32">
        <f t="shared" si="0"/>
        <v>0</v>
      </c>
      <c r="I13" s="10">
        <f>SUM(B13:C13)+H13</f>
        <v>2.0499999999999998</v>
      </c>
      <c r="J13" s="32">
        <v>0</v>
      </c>
      <c r="K13" s="10">
        <f t="shared" si="1"/>
        <v>2.0499999999999998</v>
      </c>
    </row>
    <row r="14" spans="1:12">
      <c r="A14" s="6" t="s">
        <v>43</v>
      </c>
      <c r="B14" s="9">
        <v>1.08</v>
      </c>
      <c r="C14" s="9">
        <v>0.35</v>
      </c>
      <c r="D14" s="31"/>
      <c r="E14" s="30"/>
      <c r="F14" s="31"/>
      <c r="G14" s="32"/>
      <c r="H14" s="32">
        <f t="shared" si="0"/>
        <v>0</v>
      </c>
      <c r="I14" s="10">
        <f t="shared" ref="I14:I15" si="2">SUM(B14:C14)+H14</f>
        <v>1.4300000000000002</v>
      </c>
      <c r="J14" s="32">
        <v>0</v>
      </c>
      <c r="K14" s="10">
        <f t="shared" si="1"/>
        <v>1.4300000000000002</v>
      </c>
    </row>
    <row r="15" spans="1:12">
      <c r="A15" s="6" t="s">
        <v>44</v>
      </c>
      <c r="B15" s="9">
        <v>1.08</v>
      </c>
      <c r="C15" s="9">
        <v>0.35</v>
      </c>
      <c r="D15" s="31"/>
      <c r="E15" s="30"/>
      <c r="F15" s="31"/>
      <c r="G15" s="32"/>
      <c r="H15" s="32">
        <f t="shared" si="0"/>
        <v>0</v>
      </c>
      <c r="I15" s="10">
        <f t="shared" si="2"/>
        <v>1.4300000000000002</v>
      </c>
      <c r="J15" s="32">
        <v>0</v>
      </c>
      <c r="K15" s="10">
        <f t="shared" si="1"/>
        <v>1.4300000000000002</v>
      </c>
    </row>
    <row r="16" spans="1:12">
      <c r="A16" s="6" t="s">
        <v>17</v>
      </c>
      <c r="B16" s="9"/>
      <c r="C16" s="9"/>
      <c r="D16" s="31"/>
      <c r="E16" s="30"/>
      <c r="F16" s="31"/>
      <c r="G16" s="32"/>
      <c r="H16" s="32">
        <f t="shared" si="0"/>
        <v>0</v>
      </c>
      <c r="I16" s="32">
        <v>75</v>
      </c>
      <c r="J16" s="32">
        <v>0</v>
      </c>
      <c r="K16" s="10">
        <f t="shared" si="1"/>
        <v>75</v>
      </c>
    </row>
    <row r="17" spans="1:11">
      <c r="A17" s="6" t="s">
        <v>45</v>
      </c>
      <c r="B17" s="9"/>
      <c r="C17" s="9"/>
      <c r="D17" s="31"/>
      <c r="E17" s="30"/>
      <c r="F17" s="31"/>
      <c r="G17" s="32"/>
      <c r="H17" s="32">
        <f t="shared" si="0"/>
        <v>0</v>
      </c>
      <c r="I17" s="32">
        <v>10.050000000000001</v>
      </c>
      <c r="J17" s="32">
        <v>0</v>
      </c>
      <c r="K17" s="10">
        <f t="shared" si="1"/>
        <v>10.050000000000001</v>
      </c>
    </row>
    <row r="18" spans="1:11">
      <c r="A18" s="6" t="s">
        <v>46</v>
      </c>
      <c r="B18" s="9"/>
      <c r="C18" s="9"/>
      <c r="D18" s="31"/>
      <c r="E18" s="30"/>
      <c r="F18" s="31"/>
      <c r="G18" s="32"/>
      <c r="H18" s="32">
        <f t="shared" si="0"/>
        <v>0</v>
      </c>
      <c r="I18" s="32">
        <v>20.100000000000001</v>
      </c>
      <c r="J18" s="32">
        <v>0</v>
      </c>
      <c r="K18" s="10">
        <f t="shared" si="1"/>
        <v>20.100000000000001</v>
      </c>
    </row>
    <row r="19" spans="1:11">
      <c r="A19" s="8" t="s">
        <v>70</v>
      </c>
      <c r="B19" s="8" t="s">
        <v>0</v>
      </c>
      <c r="C19" s="4" t="s">
        <v>48</v>
      </c>
      <c r="D19" s="4" t="s">
        <v>22</v>
      </c>
      <c r="E19" s="11" t="s">
        <v>0</v>
      </c>
      <c r="F19" s="4" t="s">
        <v>47</v>
      </c>
      <c r="G19" s="4" t="s">
        <v>48</v>
      </c>
      <c r="H19" s="4" t="s">
        <v>23</v>
      </c>
      <c r="I19" s="4" t="s">
        <v>48</v>
      </c>
      <c r="J19" s="4" t="s">
        <v>48</v>
      </c>
      <c r="K19" s="4" t="s">
        <v>48</v>
      </c>
    </row>
    <row r="20" spans="1:11">
      <c r="A20" s="6" t="s">
        <v>49</v>
      </c>
      <c r="E20" s="12"/>
      <c r="I20" s="13">
        <f>SUM(I11:I18)</f>
        <v>112.66</v>
      </c>
      <c r="J20" s="13">
        <f t="shared" ref="J20:K20" si="3">SUM(J11:J18)</f>
        <v>0</v>
      </c>
      <c r="K20" s="13">
        <f t="shared" si="3"/>
        <v>112.66</v>
      </c>
    </row>
    <row r="21" spans="1:11">
      <c r="E21" s="12"/>
    </row>
    <row r="22" spans="1:11">
      <c r="A22" s="6" t="s">
        <v>50</v>
      </c>
      <c r="E22" s="12"/>
    </row>
    <row r="23" spans="1:11">
      <c r="A23" s="6" t="s">
        <v>51</v>
      </c>
      <c r="B23" s="9"/>
      <c r="C23" s="9"/>
      <c r="D23" s="31"/>
      <c r="E23" s="30"/>
      <c r="F23" s="31"/>
      <c r="G23" s="32"/>
      <c r="H23" s="32">
        <v>25</v>
      </c>
      <c r="I23" s="10">
        <f t="shared" ref="I23:I29" si="4">SUM(B23:C23)+H23</f>
        <v>25</v>
      </c>
      <c r="J23" s="32">
        <v>0</v>
      </c>
      <c r="K23" s="10">
        <f>I23-J23</f>
        <v>25</v>
      </c>
    </row>
    <row r="24" spans="1:11">
      <c r="A24" t="s">
        <v>101</v>
      </c>
      <c r="B24" s="9">
        <v>1.48</v>
      </c>
      <c r="C24" s="9">
        <v>2.13</v>
      </c>
      <c r="D24" s="31"/>
      <c r="E24" s="30"/>
      <c r="F24" s="31"/>
      <c r="G24" s="32"/>
      <c r="H24" s="32">
        <f t="shared" ref="H24:H25" si="5">E24*G24</f>
        <v>0</v>
      </c>
      <c r="I24" s="10">
        <f t="shared" si="4"/>
        <v>3.61</v>
      </c>
      <c r="J24" s="32">
        <v>0</v>
      </c>
      <c r="K24" s="10">
        <f t="shared" ref="K24:K29" si="6">I24-J24</f>
        <v>3.61</v>
      </c>
    </row>
    <row r="25" spans="1:11">
      <c r="A25" t="s">
        <v>100</v>
      </c>
      <c r="B25" s="9">
        <v>0.46</v>
      </c>
      <c r="C25" s="9">
        <v>0.25</v>
      </c>
      <c r="D25" s="31"/>
      <c r="E25" s="30"/>
      <c r="F25" s="31"/>
      <c r="G25" s="32"/>
      <c r="H25" s="32">
        <f t="shared" si="5"/>
        <v>0</v>
      </c>
      <c r="I25" s="10">
        <f t="shared" si="4"/>
        <v>0.71</v>
      </c>
      <c r="J25" s="32">
        <v>0</v>
      </c>
      <c r="K25" s="10">
        <f t="shared" si="6"/>
        <v>0.71</v>
      </c>
    </row>
    <row r="26" spans="1:11">
      <c r="A26" s="6" t="s">
        <v>52</v>
      </c>
      <c r="B26" s="9">
        <v>0.56999999999999995</v>
      </c>
      <c r="C26" s="9"/>
      <c r="D26" s="31" t="s">
        <v>53</v>
      </c>
      <c r="E26" s="30"/>
      <c r="F26" s="31"/>
      <c r="G26" s="32"/>
      <c r="H26" s="32">
        <v>0.78</v>
      </c>
      <c r="I26" s="10">
        <f t="shared" si="4"/>
        <v>1.35</v>
      </c>
      <c r="J26" s="32">
        <v>0.78</v>
      </c>
      <c r="K26" s="10">
        <f t="shared" si="6"/>
        <v>0.57000000000000006</v>
      </c>
    </row>
    <row r="27" spans="1:11">
      <c r="A27" s="6" t="s">
        <v>54</v>
      </c>
      <c r="B27" s="9">
        <v>1.4</v>
      </c>
      <c r="C27" s="9"/>
      <c r="D27" s="31" t="s">
        <v>53</v>
      </c>
      <c r="E27" s="30"/>
      <c r="F27" s="31"/>
      <c r="G27" s="32"/>
      <c r="H27" s="32">
        <v>3.62</v>
      </c>
      <c r="I27" s="10">
        <f t="shared" si="4"/>
        <v>5.0199999999999996</v>
      </c>
      <c r="J27" s="32">
        <v>3.62</v>
      </c>
      <c r="K27" s="10">
        <f t="shared" si="6"/>
        <v>1.3999999999999995</v>
      </c>
    </row>
    <row r="28" spans="1:11">
      <c r="A28" s="6" t="s">
        <v>52</v>
      </c>
      <c r="B28" s="9">
        <v>0.56999999999999995</v>
      </c>
      <c r="C28" s="9"/>
      <c r="D28" s="31" t="s">
        <v>53</v>
      </c>
      <c r="E28" s="30"/>
      <c r="F28" s="31"/>
      <c r="G28" s="32"/>
      <c r="H28" s="32">
        <v>0.78</v>
      </c>
      <c r="I28" s="10">
        <f t="shared" si="4"/>
        <v>1.35</v>
      </c>
      <c r="J28" s="32">
        <v>0.78</v>
      </c>
      <c r="K28" s="10">
        <f t="shared" si="6"/>
        <v>0.57000000000000006</v>
      </c>
    </row>
    <row r="29" spans="1:11">
      <c r="A29" s="6" t="s">
        <v>54</v>
      </c>
      <c r="B29" s="9">
        <v>1.4</v>
      </c>
      <c r="C29" s="9"/>
      <c r="D29" s="31" t="s">
        <v>53</v>
      </c>
      <c r="E29" s="30"/>
      <c r="F29" s="31"/>
      <c r="G29" s="32"/>
      <c r="H29" s="32">
        <v>3.62</v>
      </c>
      <c r="I29" s="10">
        <f t="shared" si="4"/>
        <v>5.0199999999999996</v>
      </c>
      <c r="J29" s="32">
        <v>3.62</v>
      </c>
      <c r="K29" s="10">
        <f t="shared" si="6"/>
        <v>1.3999999999999995</v>
      </c>
    </row>
    <row r="30" spans="1:11">
      <c r="A30" s="8" t="s">
        <v>70</v>
      </c>
      <c r="B30" s="8" t="s">
        <v>0</v>
      </c>
      <c r="C30" s="4" t="s">
        <v>48</v>
      </c>
      <c r="D30" s="4" t="s">
        <v>22</v>
      </c>
      <c r="E30" s="11" t="s">
        <v>0</v>
      </c>
      <c r="F30" s="4" t="s">
        <v>47</v>
      </c>
      <c r="G30" s="4" t="s">
        <v>48</v>
      </c>
      <c r="H30" s="4" t="s">
        <v>23</v>
      </c>
      <c r="I30" s="4" t="s">
        <v>48</v>
      </c>
      <c r="J30" s="4" t="s">
        <v>48</v>
      </c>
      <c r="K30" s="4" t="s">
        <v>48</v>
      </c>
    </row>
    <row r="31" spans="1:11">
      <c r="A31" s="6" t="s">
        <v>55</v>
      </c>
      <c r="E31" s="12"/>
      <c r="I31" s="13">
        <f t="shared" ref="I31:K31" si="7">SUM(I23:I29)</f>
        <v>42.06</v>
      </c>
      <c r="J31" s="13">
        <f t="shared" si="7"/>
        <v>8.8000000000000007</v>
      </c>
      <c r="K31" s="13">
        <f t="shared" si="7"/>
        <v>33.26</v>
      </c>
    </row>
    <row r="32" spans="1:11">
      <c r="E32" s="12"/>
    </row>
    <row r="33" spans="1:11">
      <c r="A33" s="6" t="s">
        <v>56</v>
      </c>
      <c r="E33" s="12"/>
    </row>
    <row r="34" spans="1:11">
      <c r="A34" t="s">
        <v>102</v>
      </c>
      <c r="B34" s="9">
        <v>0.46</v>
      </c>
      <c r="C34" s="9">
        <v>0.25</v>
      </c>
      <c r="D34" s="31"/>
      <c r="E34" s="30"/>
      <c r="F34" s="31"/>
      <c r="G34" s="32"/>
      <c r="H34" s="32">
        <f t="shared" ref="H34:H35" si="8">E34*G34</f>
        <v>0</v>
      </c>
      <c r="I34" s="10">
        <f t="shared" ref="I34:I37" si="9">SUM(B34:C34)+H34</f>
        <v>0.71</v>
      </c>
      <c r="J34" s="32">
        <v>0</v>
      </c>
      <c r="K34" s="10">
        <f t="shared" ref="K34:K37" si="10">I34-J34</f>
        <v>0.71</v>
      </c>
    </row>
    <row r="35" spans="1:11">
      <c r="A35" t="s">
        <v>103</v>
      </c>
      <c r="B35" s="9">
        <v>1.08</v>
      </c>
      <c r="C35" s="9">
        <v>1.8</v>
      </c>
      <c r="D35" s="31"/>
      <c r="E35" s="30"/>
      <c r="F35" s="31"/>
      <c r="G35" s="32"/>
      <c r="H35" s="32">
        <f t="shared" si="8"/>
        <v>0</v>
      </c>
      <c r="I35" s="10">
        <f t="shared" si="9"/>
        <v>2.88</v>
      </c>
      <c r="J35" s="32">
        <v>0</v>
      </c>
      <c r="K35" s="10">
        <f t="shared" si="10"/>
        <v>2.88</v>
      </c>
    </row>
    <row r="36" spans="1:11">
      <c r="A36" s="6" t="s">
        <v>57</v>
      </c>
      <c r="B36" s="9"/>
      <c r="C36" s="9"/>
      <c r="D36" s="31"/>
      <c r="E36" s="30"/>
      <c r="F36" s="31"/>
      <c r="G36" s="32"/>
      <c r="H36" s="32">
        <v>12.5</v>
      </c>
      <c r="I36" s="10">
        <f t="shared" si="9"/>
        <v>12.5</v>
      </c>
      <c r="J36" s="32">
        <v>0</v>
      </c>
      <c r="K36" s="10">
        <f t="shared" si="10"/>
        <v>12.5</v>
      </c>
    </row>
    <row r="37" spans="1:11">
      <c r="A37" t="s">
        <v>104</v>
      </c>
      <c r="B37" s="9">
        <v>4.74</v>
      </c>
      <c r="C37" s="9">
        <v>9.93</v>
      </c>
      <c r="D37" s="31"/>
      <c r="E37" s="30"/>
      <c r="F37" s="31"/>
      <c r="G37" s="32"/>
      <c r="H37" s="32">
        <f>E37*G37</f>
        <v>0</v>
      </c>
      <c r="I37" s="10">
        <f t="shared" si="9"/>
        <v>14.67</v>
      </c>
      <c r="J37" s="32">
        <v>0</v>
      </c>
      <c r="K37" s="10">
        <f t="shared" si="10"/>
        <v>14.67</v>
      </c>
    </row>
    <row r="38" spans="1:11">
      <c r="A38" s="8" t="s">
        <v>70</v>
      </c>
      <c r="B38" s="8" t="s">
        <v>0</v>
      </c>
      <c r="C38" s="4" t="s">
        <v>48</v>
      </c>
      <c r="D38" s="4" t="s">
        <v>22</v>
      </c>
      <c r="E38" s="11" t="s">
        <v>0</v>
      </c>
      <c r="F38" s="4" t="s">
        <v>47</v>
      </c>
      <c r="G38" s="4" t="s">
        <v>48</v>
      </c>
      <c r="H38" s="4" t="s">
        <v>23</v>
      </c>
      <c r="I38" s="4" t="s">
        <v>48</v>
      </c>
      <c r="J38" s="4" t="s">
        <v>48</v>
      </c>
      <c r="K38" s="4" t="s">
        <v>48</v>
      </c>
    </row>
    <row r="39" spans="1:11">
      <c r="A39" s="6" t="s">
        <v>58</v>
      </c>
      <c r="E39" s="12"/>
      <c r="I39" s="13">
        <f t="shared" ref="I39:J39" si="11">SUM(I34:I37)</f>
        <v>30.759999999999998</v>
      </c>
      <c r="J39" s="13">
        <f t="shared" si="11"/>
        <v>0</v>
      </c>
      <c r="K39" s="13">
        <f>SUM(K34:K37)</f>
        <v>30.759999999999998</v>
      </c>
    </row>
    <row r="40" spans="1:11">
      <c r="E40" s="12"/>
    </row>
    <row r="41" spans="1:11">
      <c r="A41" s="6" t="s">
        <v>50</v>
      </c>
      <c r="E41" s="12"/>
    </row>
    <row r="42" spans="1:11">
      <c r="A42" s="6" t="s">
        <v>59</v>
      </c>
      <c r="B42" s="9"/>
      <c r="C42" s="9"/>
      <c r="D42" s="31"/>
      <c r="E42" s="30"/>
      <c r="F42" s="31"/>
      <c r="G42" s="32"/>
      <c r="H42" s="32">
        <v>9</v>
      </c>
      <c r="I42" s="10">
        <f t="shared" ref="I42:I45" si="12">SUM(B42:C42)+H42</f>
        <v>9</v>
      </c>
      <c r="J42" s="32">
        <v>0</v>
      </c>
      <c r="K42" s="10">
        <f t="shared" ref="K42:K45" si="13">I42-J42</f>
        <v>9</v>
      </c>
    </row>
    <row r="43" spans="1:11">
      <c r="A43" t="s">
        <v>100</v>
      </c>
      <c r="B43" s="9">
        <v>0.46</v>
      </c>
      <c r="C43" s="9">
        <v>0.25</v>
      </c>
      <c r="D43" s="31"/>
      <c r="E43" s="30"/>
      <c r="F43" s="31"/>
      <c r="G43" s="32"/>
      <c r="H43" s="32">
        <f>E43*G43</f>
        <v>0</v>
      </c>
      <c r="I43" s="10">
        <f t="shared" si="12"/>
        <v>0.71</v>
      </c>
      <c r="J43" s="32">
        <v>0</v>
      </c>
      <c r="K43" s="10">
        <f t="shared" si="13"/>
        <v>0.71</v>
      </c>
    </row>
    <row r="44" spans="1:11">
      <c r="A44" s="6" t="s">
        <v>52</v>
      </c>
      <c r="B44" s="9">
        <v>0.56999999999999995</v>
      </c>
      <c r="C44" s="9"/>
      <c r="D44" s="31" t="s">
        <v>53</v>
      </c>
      <c r="E44" s="30"/>
      <c r="F44" s="31"/>
      <c r="G44" s="32"/>
      <c r="H44" s="32">
        <v>0.78</v>
      </c>
      <c r="I44" s="10">
        <f t="shared" si="12"/>
        <v>1.35</v>
      </c>
      <c r="J44" s="32">
        <v>0.78</v>
      </c>
      <c r="K44" s="10">
        <f t="shared" si="13"/>
        <v>0.57000000000000006</v>
      </c>
    </row>
    <row r="45" spans="1:11">
      <c r="A45" s="6" t="s">
        <v>54</v>
      </c>
      <c r="B45" s="9">
        <v>1.4</v>
      </c>
      <c r="C45" s="9"/>
      <c r="D45" s="31" t="s">
        <v>53</v>
      </c>
      <c r="E45" s="30"/>
      <c r="F45" s="31"/>
      <c r="G45" s="32"/>
      <c r="H45" s="32">
        <v>3.62</v>
      </c>
      <c r="I45" s="10">
        <f t="shared" si="12"/>
        <v>5.0199999999999996</v>
      </c>
      <c r="J45" s="32">
        <v>3.62</v>
      </c>
      <c r="K45" s="10">
        <f t="shared" si="13"/>
        <v>1.3999999999999995</v>
      </c>
    </row>
    <row r="46" spans="1:11">
      <c r="A46" s="8" t="s">
        <v>70</v>
      </c>
      <c r="B46" s="8" t="s">
        <v>0</v>
      </c>
      <c r="C46" s="4" t="s">
        <v>48</v>
      </c>
      <c r="D46" s="4" t="s">
        <v>22</v>
      </c>
      <c r="E46" s="11" t="s">
        <v>0</v>
      </c>
      <c r="F46" s="4" t="s">
        <v>47</v>
      </c>
      <c r="G46" s="4" t="s">
        <v>48</v>
      </c>
      <c r="H46" s="4" t="s">
        <v>23</v>
      </c>
      <c r="I46" s="4" t="s">
        <v>48</v>
      </c>
      <c r="J46" s="4" t="s">
        <v>48</v>
      </c>
      <c r="K46" s="4" t="s">
        <v>48</v>
      </c>
    </row>
    <row r="47" spans="1:11">
      <c r="A47" s="6" t="s">
        <v>55</v>
      </c>
      <c r="E47" s="12"/>
      <c r="I47" s="13">
        <f t="shared" ref="I47:K47" si="14">SUM(I42:I45)</f>
        <v>16.079999999999998</v>
      </c>
      <c r="J47" s="13">
        <f t="shared" si="14"/>
        <v>4.4000000000000004</v>
      </c>
      <c r="K47" s="13">
        <f t="shared" si="14"/>
        <v>11.68</v>
      </c>
    </row>
    <row r="48" spans="1:11">
      <c r="E48" s="12"/>
    </row>
    <row r="49" spans="1:11">
      <c r="A49" s="6" t="s">
        <v>60</v>
      </c>
      <c r="E49" s="12"/>
    </row>
    <row r="50" spans="1:11">
      <c r="A50" t="s">
        <v>102</v>
      </c>
      <c r="B50" s="9">
        <v>0.46</v>
      </c>
      <c r="C50" s="9">
        <v>0.25</v>
      </c>
      <c r="D50" s="31"/>
      <c r="E50" s="30"/>
      <c r="F50" s="31"/>
      <c r="G50" s="32"/>
      <c r="H50" s="32">
        <f t="shared" ref="H50:H51" si="15">E50*G50</f>
        <v>0</v>
      </c>
      <c r="I50" s="10">
        <f t="shared" ref="I50:I53" si="16">SUM(B50:C50)+H50</f>
        <v>0.71</v>
      </c>
      <c r="J50" s="32">
        <v>0</v>
      </c>
      <c r="K50" s="10">
        <f t="shared" ref="K50:K53" si="17">I50-J50</f>
        <v>0.71</v>
      </c>
    </row>
    <row r="51" spans="1:11">
      <c r="A51" t="s">
        <v>103</v>
      </c>
      <c r="B51" s="9">
        <v>1.08</v>
      </c>
      <c r="C51" s="9">
        <v>1.8</v>
      </c>
      <c r="D51" s="31"/>
      <c r="E51" s="30"/>
      <c r="F51" s="31"/>
      <c r="G51" s="32"/>
      <c r="H51" s="32">
        <f t="shared" si="15"/>
        <v>0</v>
      </c>
      <c r="I51" s="10">
        <f t="shared" si="16"/>
        <v>2.88</v>
      </c>
      <c r="J51" s="32">
        <v>0</v>
      </c>
      <c r="K51" s="10">
        <f t="shared" si="17"/>
        <v>2.88</v>
      </c>
    </row>
    <row r="52" spans="1:11">
      <c r="A52" s="6" t="s">
        <v>57</v>
      </c>
      <c r="B52" s="9"/>
      <c r="C52" s="9"/>
      <c r="D52" s="31"/>
      <c r="E52" s="30"/>
      <c r="F52" s="31"/>
      <c r="G52" s="32"/>
      <c r="H52" s="32">
        <v>12.5</v>
      </c>
      <c r="I52" s="10">
        <f t="shared" si="16"/>
        <v>12.5</v>
      </c>
      <c r="J52" s="32">
        <v>0</v>
      </c>
      <c r="K52" s="10">
        <f t="shared" si="17"/>
        <v>12.5</v>
      </c>
    </row>
    <row r="53" spans="1:11">
      <c r="A53" t="s">
        <v>104</v>
      </c>
      <c r="B53" s="9">
        <v>4.74</v>
      </c>
      <c r="C53" s="9">
        <v>9.93</v>
      </c>
      <c r="D53" s="31"/>
      <c r="E53" s="30"/>
      <c r="F53" s="31"/>
      <c r="G53" s="32"/>
      <c r="H53" s="32">
        <f>E53*G53</f>
        <v>0</v>
      </c>
      <c r="I53" s="10">
        <f t="shared" si="16"/>
        <v>14.67</v>
      </c>
      <c r="J53" s="32">
        <v>0</v>
      </c>
      <c r="K53" s="10">
        <f t="shared" si="17"/>
        <v>14.67</v>
      </c>
    </row>
    <row r="54" spans="1:11">
      <c r="A54" s="8" t="s">
        <v>70</v>
      </c>
      <c r="B54" s="8" t="s">
        <v>0</v>
      </c>
      <c r="C54" s="4" t="s">
        <v>48</v>
      </c>
      <c r="D54" s="4" t="s">
        <v>22</v>
      </c>
      <c r="E54" s="11" t="s">
        <v>0</v>
      </c>
      <c r="F54" s="4" t="s">
        <v>47</v>
      </c>
      <c r="G54" s="4" t="s">
        <v>48</v>
      </c>
      <c r="H54" s="4" t="s">
        <v>23</v>
      </c>
      <c r="I54" s="4" t="s">
        <v>48</v>
      </c>
      <c r="J54" s="4" t="s">
        <v>48</v>
      </c>
      <c r="K54" s="4" t="s">
        <v>48</v>
      </c>
    </row>
    <row r="55" spans="1:11">
      <c r="A55" s="6" t="s">
        <v>61</v>
      </c>
      <c r="E55" s="12"/>
      <c r="I55" s="13">
        <f t="shared" ref="I55:J55" si="18">SUM(I50:I53)</f>
        <v>30.759999999999998</v>
      </c>
      <c r="J55" s="13">
        <f t="shared" si="18"/>
        <v>0</v>
      </c>
      <c r="K55" s="13">
        <f>SUM(K50:K53)</f>
        <v>30.759999999999998</v>
      </c>
    </row>
    <row r="56" spans="1:11">
      <c r="E56" s="12"/>
    </row>
    <row r="57" spans="1:11">
      <c r="A57" s="6" t="s">
        <v>50</v>
      </c>
      <c r="E57" s="12"/>
    </row>
    <row r="58" spans="1:11">
      <c r="A58" t="s">
        <v>100</v>
      </c>
      <c r="B58" s="9">
        <v>0.46</v>
      </c>
      <c r="C58" s="9">
        <v>0.25</v>
      </c>
      <c r="D58" s="31"/>
      <c r="E58" s="30"/>
      <c r="F58" s="31"/>
      <c r="G58" s="32"/>
      <c r="H58" s="32">
        <f>E58*G58</f>
        <v>0</v>
      </c>
      <c r="I58" s="10">
        <f t="shared" ref="I58:I60" si="19">SUM(B58:C58)+H58</f>
        <v>0.71</v>
      </c>
      <c r="J58" s="32">
        <v>0</v>
      </c>
      <c r="K58" s="10">
        <f t="shared" ref="K58:K60" si="20">I58-J58</f>
        <v>0.71</v>
      </c>
    </row>
    <row r="59" spans="1:11">
      <c r="A59" s="6" t="s">
        <v>52</v>
      </c>
      <c r="B59" s="9">
        <v>0.56999999999999995</v>
      </c>
      <c r="C59" s="9"/>
      <c r="D59" s="31" t="s">
        <v>53</v>
      </c>
      <c r="E59" s="30"/>
      <c r="F59" s="31"/>
      <c r="G59" s="32"/>
      <c r="H59" s="32">
        <v>0.78</v>
      </c>
      <c r="I59" s="10">
        <f t="shared" si="19"/>
        <v>1.35</v>
      </c>
      <c r="J59" s="32">
        <v>0.78</v>
      </c>
      <c r="K59" s="10">
        <f t="shared" si="20"/>
        <v>0.57000000000000006</v>
      </c>
    </row>
    <row r="60" spans="1:11">
      <c r="A60" s="6" t="s">
        <v>54</v>
      </c>
      <c r="B60" s="9">
        <v>1.4</v>
      </c>
      <c r="C60" s="9"/>
      <c r="D60" s="31" t="s">
        <v>53</v>
      </c>
      <c r="E60" s="30"/>
      <c r="F60" s="31"/>
      <c r="G60" s="32"/>
      <c r="H60" s="32">
        <v>3.62</v>
      </c>
      <c r="I60" s="10">
        <f t="shared" si="19"/>
        <v>5.0199999999999996</v>
      </c>
      <c r="J60" s="32">
        <v>3.62</v>
      </c>
      <c r="K60" s="10">
        <f t="shared" si="20"/>
        <v>1.3999999999999995</v>
      </c>
    </row>
    <row r="61" spans="1:11">
      <c r="A61" s="8" t="s">
        <v>70</v>
      </c>
      <c r="B61" s="8" t="s">
        <v>0</v>
      </c>
      <c r="C61" s="4" t="s">
        <v>48</v>
      </c>
      <c r="D61" s="4" t="s">
        <v>22</v>
      </c>
      <c r="E61" s="11" t="s">
        <v>0</v>
      </c>
      <c r="F61" s="4" t="s">
        <v>47</v>
      </c>
      <c r="G61" s="4" t="s">
        <v>48</v>
      </c>
      <c r="H61" s="4" t="s">
        <v>23</v>
      </c>
      <c r="I61" s="4" t="s">
        <v>48</v>
      </c>
      <c r="J61" s="4" t="s">
        <v>48</v>
      </c>
      <c r="K61" s="4" t="s">
        <v>48</v>
      </c>
    </row>
    <row r="62" spans="1:11">
      <c r="A62" s="6" t="s">
        <v>55</v>
      </c>
      <c r="E62" s="12"/>
      <c r="I62" s="13">
        <f t="shared" ref="I62:J62" si="21">SUM(I58:I60)</f>
        <v>7.08</v>
      </c>
      <c r="J62" s="13">
        <f t="shared" si="21"/>
        <v>4.4000000000000004</v>
      </c>
      <c r="K62" s="13">
        <f>SUM(K58:K60)</f>
        <v>2.6799999999999997</v>
      </c>
    </row>
    <row r="63" spans="1:11">
      <c r="E63" s="12"/>
    </row>
    <row r="64" spans="1:11">
      <c r="A64" s="6" t="s">
        <v>62</v>
      </c>
      <c r="E64" s="12"/>
    </row>
    <row r="65" spans="1:12">
      <c r="A65" t="s">
        <v>102</v>
      </c>
      <c r="B65" s="9">
        <v>0.46</v>
      </c>
      <c r="C65" s="9">
        <v>0.25</v>
      </c>
      <c r="D65" s="31"/>
      <c r="E65" s="30"/>
      <c r="F65" s="31"/>
      <c r="G65" s="32"/>
      <c r="H65" s="32">
        <f t="shared" ref="H65:H67" si="22">E65*G65</f>
        <v>0</v>
      </c>
      <c r="I65" s="10">
        <f t="shared" ref="I65:I68" si="23">SUM(B65:C65)+H65</f>
        <v>0.71</v>
      </c>
      <c r="J65" s="32">
        <v>0</v>
      </c>
      <c r="K65" s="10">
        <f t="shared" ref="K65:K68" si="24">I65-J65</f>
        <v>0.71</v>
      </c>
    </row>
    <row r="66" spans="1:12">
      <c r="A66" t="s">
        <v>103</v>
      </c>
      <c r="B66" s="9">
        <v>0.77</v>
      </c>
      <c r="C66" s="9">
        <v>1.29</v>
      </c>
      <c r="D66" s="31"/>
      <c r="E66" s="30"/>
      <c r="F66" s="31"/>
      <c r="G66" s="32"/>
      <c r="H66" s="32">
        <f t="shared" si="22"/>
        <v>0</v>
      </c>
      <c r="I66" s="10">
        <f t="shared" si="23"/>
        <v>2.06</v>
      </c>
      <c r="J66" s="32">
        <v>0</v>
      </c>
      <c r="K66" s="10">
        <f t="shared" si="24"/>
        <v>2.06</v>
      </c>
    </row>
    <row r="67" spans="1:12">
      <c r="A67" t="s">
        <v>105</v>
      </c>
      <c r="B67" s="9">
        <v>1.97</v>
      </c>
      <c r="C67" s="9">
        <v>3.77</v>
      </c>
      <c r="D67" s="31" t="s">
        <v>63</v>
      </c>
      <c r="E67" s="30">
        <v>5.1999999999999998E-2</v>
      </c>
      <c r="F67" s="31" t="s">
        <v>64</v>
      </c>
      <c r="G67" s="32">
        <v>21.632999999999999</v>
      </c>
      <c r="H67" s="32">
        <f t="shared" si="22"/>
        <v>1.1249159999999998</v>
      </c>
      <c r="I67" s="10">
        <f t="shared" si="23"/>
        <v>6.864916</v>
      </c>
      <c r="J67" s="32">
        <v>0</v>
      </c>
      <c r="K67" s="10">
        <f t="shared" si="24"/>
        <v>6.864916</v>
      </c>
    </row>
    <row r="68" spans="1:12">
      <c r="A68" s="6" t="s">
        <v>65</v>
      </c>
      <c r="B68" s="9"/>
      <c r="C68" s="9"/>
      <c r="D68" s="31"/>
      <c r="E68" s="30"/>
      <c r="F68" s="31"/>
      <c r="G68" s="32"/>
      <c r="H68" s="32">
        <v>6.25</v>
      </c>
      <c r="I68" s="10">
        <f t="shared" si="23"/>
        <v>6.25</v>
      </c>
      <c r="J68" s="32">
        <v>0</v>
      </c>
      <c r="K68" s="10">
        <f t="shared" si="24"/>
        <v>6.25</v>
      </c>
    </row>
    <row r="69" spans="1:12">
      <c r="A69" s="8" t="s">
        <v>70</v>
      </c>
      <c r="B69" s="8" t="s">
        <v>0</v>
      </c>
      <c r="C69" s="4" t="s">
        <v>48</v>
      </c>
      <c r="D69" s="4" t="s">
        <v>22</v>
      </c>
      <c r="E69" s="4" t="s">
        <v>0</v>
      </c>
      <c r="F69" s="4" t="s">
        <v>47</v>
      </c>
      <c r="G69" s="4" t="s">
        <v>48</v>
      </c>
      <c r="H69" s="4" t="s">
        <v>23</v>
      </c>
      <c r="I69" s="4" t="s">
        <v>48</v>
      </c>
      <c r="J69" s="4" t="s">
        <v>48</v>
      </c>
      <c r="K69" s="4" t="s">
        <v>48</v>
      </c>
    </row>
    <row r="70" spans="1:12">
      <c r="A70" s="6" t="s">
        <v>66</v>
      </c>
      <c r="I70" s="13">
        <f t="shared" ref="I70:J70" si="25">SUM(I65:I68)</f>
        <v>15.884916</v>
      </c>
      <c r="J70" s="13">
        <f t="shared" si="25"/>
        <v>0</v>
      </c>
      <c r="K70" s="13">
        <f>SUM(K65:K68)</f>
        <v>15.884916</v>
      </c>
    </row>
    <row r="72" spans="1:12">
      <c r="A72" s="6" t="s">
        <v>67</v>
      </c>
      <c r="H72" s="32">
        <v>1.0900000000000001</v>
      </c>
      <c r="I72" s="10">
        <f t="shared" ref="I72" si="26">SUM(B72:C72)+H72</f>
        <v>1.0900000000000001</v>
      </c>
      <c r="J72" s="32">
        <v>0</v>
      </c>
      <c r="K72" s="10">
        <f t="shared" ref="K72" si="27">I72-J72</f>
        <v>1.0900000000000001</v>
      </c>
    </row>
    <row r="73" spans="1:12">
      <c r="A73" s="4" t="s">
        <v>36</v>
      </c>
      <c r="B73" s="8" t="s">
        <v>11</v>
      </c>
      <c r="C73" s="4" t="s">
        <v>11</v>
      </c>
      <c r="D73" s="4" t="s">
        <v>37</v>
      </c>
      <c r="E73" s="4" t="s">
        <v>11</v>
      </c>
      <c r="F73" s="4" t="s">
        <v>38</v>
      </c>
      <c r="G73" s="4" t="s">
        <v>13</v>
      </c>
      <c r="H73" s="4" t="s">
        <v>14</v>
      </c>
      <c r="I73" s="4" t="s">
        <v>12</v>
      </c>
      <c r="J73" s="4" t="s">
        <v>12</v>
      </c>
      <c r="K73" s="4" t="s">
        <v>12</v>
      </c>
    </row>
    <row r="74" spans="1:12">
      <c r="A74" s="6" t="s">
        <v>68</v>
      </c>
      <c r="I74" s="13">
        <f t="shared" ref="I74:J74" si="28">I72+I70+I62+I55+I47+I39+I31+I20</f>
        <v>256.37491599999998</v>
      </c>
      <c r="J74" s="13">
        <f t="shared" si="28"/>
        <v>17.600000000000001</v>
      </c>
      <c r="K74" s="13">
        <f>K72+K70+K62+K55+K47+K39+K31+K20</f>
        <v>238.77491599999999</v>
      </c>
      <c r="L74" s="13"/>
    </row>
    <row r="75" spans="1:12">
      <c r="A75" s="25" t="s">
        <v>91</v>
      </c>
      <c r="B75" s="1" t="s">
        <v>91</v>
      </c>
      <c r="C75" s="1" t="s">
        <v>91</v>
      </c>
      <c r="D75" s="1" t="s">
        <v>91</v>
      </c>
      <c r="E75" s="1" t="s">
        <v>91</v>
      </c>
      <c r="F75" s="1" t="s">
        <v>91</v>
      </c>
      <c r="G75" s="1" t="s">
        <v>91</v>
      </c>
      <c r="H75" s="1" t="s">
        <v>91</v>
      </c>
      <c r="I75" s="1" t="s">
        <v>91</v>
      </c>
      <c r="J75" s="1" t="s">
        <v>91</v>
      </c>
      <c r="K75" s="1" t="s">
        <v>91</v>
      </c>
      <c r="L75" s="23" t="s">
        <v>92</v>
      </c>
    </row>
    <row r="76" spans="1:12">
      <c r="A76" s="7" t="s">
        <v>69</v>
      </c>
      <c r="B76" s="22" t="s">
        <v>90</v>
      </c>
      <c r="I76" s="13">
        <f>RETURNS!E16-VARIABLECosts!I74</f>
        <v>155.575084</v>
      </c>
      <c r="J76" s="13">
        <f>RETURNS!F16-VARIABLECosts!J74</f>
        <v>57.4</v>
      </c>
      <c r="K76" s="13">
        <f>RETURNS!G16-VARIABLECosts!K74</f>
        <v>98.175083999999998</v>
      </c>
      <c r="L76" s="13"/>
    </row>
    <row r="78" spans="1:12">
      <c r="J78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34" t="s">
        <v>93</v>
      </c>
      <c r="B1" s="38"/>
      <c r="C1" s="38"/>
      <c r="D1" s="38"/>
      <c r="E1" s="38"/>
      <c r="F1" s="29"/>
      <c r="G1" s="29"/>
      <c r="H1" s="28"/>
    </row>
    <row r="2" spans="1:8" s="6" customFormat="1" ht="18">
      <c r="A2" s="34" t="s">
        <v>94</v>
      </c>
      <c r="B2" s="38"/>
      <c r="C2" s="38"/>
      <c r="D2" s="38"/>
      <c r="E2" s="38"/>
      <c r="F2" s="34"/>
      <c r="G2" s="38"/>
    </row>
    <row r="3" spans="1:8" s="6" customFormat="1" ht="18">
      <c r="A3" s="34" t="str">
        <f>RETURNS!A3</f>
        <v>Alfalfa Hay, Baled - Riverton Area</v>
      </c>
      <c r="B3" s="38"/>
      <c r="C3" s="38"/>
      <c r="D3" s="38"/>
      <c r="E3" s="38"/>
      <c r="F3" s="34"/>
      <c r="G3" s="38"/>
    </row>
    <row r="4" spans="1:8" s="6" customFormat="1" ht="18">
      <c r="A4" s="34" t="str">
        <f>RETURNS!A4</f>
        <v>200 Acre Enterprise</v>
      </c>
      <c r="B4" s="38"/>
      <c r="C4" s="38"/>
      <c r="D4" s="38"/>
      <c r="E4" s="38"/>
      <c r="F4" s="34"/>
      <c r="G4" s="38"/>
    </row>
    <row r="5" spans="1:8">
      <c r="A5" s="24" t="s">
        <v>96</v>
      </c>
      <c r="B5" s="1" t="s">
        <v>91</v>
      </c>
      <c r="C5" s="1" t="s">
        <v>91</v>
      </c>
      <c r="D5" s="1" t="s">
        <v>91</v>
      </c>
      <c r="E5" s="1" t="s">
        <v>91</v>
      </c>
      <c r="F5" s="23" t="s">
        <v>92</v>
      </c>
    </row>
    <row r="6" spans="1:8">
      <c r="D6" s="33" t="s">
        <v>1</v>
      </c>
      <c r="E6" s="33"/>
    </row>
    <row r="7" spans="1:8">
      <c r="C7" s="2" t="s">
        <v>2</v>
      </c>
      <c r="D7" s="4" t="s">
        <v>3</v>
      </c>
      <c r="E7" s="4"/>
    </row>
    <row r="8" spans="1:8">
      <c r="A8" t="s">
        <v>71</v>
      </c>
      <c r="B8" s="2" t="s">
        <v>7</v>
      </c>
      <c r="C8" s="2" t="s">
        <v>4</v>
      </c>
      <c r="D8" s="4" t="s">
        <v>20</v>
      </c>
      <c r="E8" s="4" t="s">
        <v>21</v>
      </c>
    </row>
    <row r="9" spans="1:8">
      <c r="A9" t="s">
        <v>72</v>
      </c>
      <c r="B9" s="1" t="s">
        <v>84</v>
      </c>
      <c r="C9" s="2" t="s">
        <v>11</v>
      </c>
      <c r="D9" s="4" t="s">
        <v>12</v>
      </c>
      <c r="E9" s="4" t="s">
        <v>12</v>
      </c>
    </row>
    <row r="10" spans="1:8">
      <c r="A10" t="s">
        <v>73</v>
      </c>
    </row>
    <row r="11" spans="1:8">
      <c r="A11" t="s">
        <v>85</v>
      </c>
      <c r="B11" s="2" t="s">
        <v>74</v>
      </c>
      <c r="C11" s="32">
        <v>1.76</v>
      </c>
      <c r="D11" s="32">
        <v>0</v>
      </c>
      <c r="E11" s="19">
        <f t="shared" ref="E11:E30" si="0">C11-D11</f>
        <v>1.76</v>
      </c>
    </row>
    <row r="12" spans="1:8">
      <c r="A12" t="s">
        <v>86</v>
      </c>
      <c r="B12" s="2" t="s">
        <v>74</v>
      </c>
      <c r="C12" s="32">
        <v>1.7</v>
      </c>
      <c r="D12" s="32">
        <v>0</v>
      </c>
      <c r="E12" s="19">
        <f t="shared" si="0"/>
        <v>1.7</v>
      </c>
    </row>
    <row r="13" spans="1:8">
      <c r="A13" t="s">
        <v>87</v>
      </c>
      <c r="B13" s="2" t="s">
        <v>74</v>
      </c>
      <c r="C13" s="32">
        <v>13.3</v>
      </c>
      <c r="D13" s="32">
        <v>0</v>
      </c>
      <c r="E13" s="19">
        <f t="shared" si="0"/>
        <v>13.3</v>
      </c>
    </row>
    <row r="14" spans="1:8">
      <c r="A14" t="s">
        <v>88</v>
      </c>
      <c r="B14" s="2" t="s">
        <v>74</v>
      </c>
      <c r="C14" s="32">
        <v>17.05</v>
      </c>
      <c r="D14" s="32">
        <v>0</v>
      </c>
      <c r="E14" s="19">
        <f t="shared" si="0"/>
        <v>17.05</v>
      </c>
    </row>
    <row r="15" spans="1:8">
      <c r="A15" t="s">
        <v>75</v>
      </c>
      <c r="C15" s="32"/>
      <c r="D15" s="32"/>
      <c r="E15" s="19">
        <f t="shared" si="0"/>
        <v>0</v>
      </c>
    </row>
    <row r="16" spans="1:8">
      <c r="A16" s="21" t="s">
        <v>85</v>
      </c>
      <c r="B16" s="2" t="s">
        <v>74</v>
      </c>
      <c r="C16" s="32">
        <v>0.52</v>
      </c>
      <c r="D16" s="32">
        <v>0.52</v>
      </c>
      <c r="E16" s="19">
        <f t="shared" si="0"/>
        <v>0</v>
      </c>
    </row>
    <row r="17" spans="1:5">
      <c r="A17" s="21" t="s">
        <v>86</v>
      </c>
      <c r="B17" s="2" t="s">
        <v>74</v>
      </c>
      <c r="C17" s="32">
        <v>0.24</v>
      </c>
      <c r="D17" s="32">
        <v>0.24</v>
      </c>
      <c r="E17" s="19">
        <f t="shared" si="0"/>
        <v>0</v>
      </c>
    </row>
    <row r="18" spans="1:5">
      <c r="A18" s="21" t="s">
        <v>87</v>
      </c>
      <c r="B18" s="2" t="s">
        <v>74</v>
      </c>
      <c r="C18" s="32">
        <v>4.9800000000000004</v>
      </c>
      <c r="D18" s="32">
        <v>4.9800000000000004</v>
      </c>
      <c r="E18" s="19">
        <f t="shared" si="0"/>
        <v>0</v>
      </c>
    </row>
    <row r="19" spans="1:5">
      <c r="A19" s="21" t="s">
        <v>88</v>
      </c>
      <c r="B19" s="2" t="s">
        <v>74</v>
      </c>
      <c r="C19" s="32">
        <v>4.3</v>
      </c>
      <c r="D19" s="32">
        <v>4.3</v>
      </c>
      <c r="E19" s="19">
        <f t="shared" si="0"/>
        <v>0</v>
      </c>
    </row>
    <row r="20" spans="1:5">
      <c r="A20" t="s">
        <v>76</v>
      </c>
      <c r="C20" s="32"/>
      <c r="D20" s="32"/>
      <c r="E20" s="19">
        <f t="shared" si="0"/>
        <v>0</v>
      </c>
    </row>
    <row r="21" spans="1:5">
      <c r="A21" t="s">
        <v>85</v>
      </c>
      <c r="B21" s="2" t="s">
        <v>74</v>
      </c>
      <c r="C21" s="32">
        <v>0.6</v>
      </c>
      <c r="D21" s="32">
        <v>0.6</v>
      </c>
      <c r="E21" s="19">
        <f t="shared" si="0"/>
        <v>0</v>
      </c>
    </row>
    <row r="22" spans="1:5">
      <c r="A22" t="s">
        <v>86</v>
      </c>
      <c r="B22" s="2" t="s">
        <v>74</v>
      </c>
      <c r="C22" s="32">
        <v>0.28000000000000003</v>
      </c>
      <c r="D22" s="32">
        <v>0.28000000000000003</v>
      </c>
      <c r="E22" s="19">
        <f t="shared" si="0"/>
        <v>0</v>
      </c>
    </row>
    <row r="23" spans="1:5">
      <c r="A23" t="s">
        <v>87</v>
      </c>
      <c r="B23" s="2" t="s">
        <v>74</v>
      </c>
      <c r="C23" s="32">
        <v>5.08</v>
      </c>
      <c r="D23" s="32">
        <v>5.08</v>
      </c>
      <c r="E23" s="19">
        <f t="shared" si="0"/>
        <v>0</v>
      </c>
    </row>
    <row r="24" spans="1:5">
      <c r="A24" t="s">
        <v>88</v>
      </c>
      <c r="B24" s="2" t="s">
        <v>74</v>
      </c>
      <c r="C24" s="32">
        <v>7.7</v>
      </c>
      <c r="D24" s="32">
        <v>7.7</v>
      </c>
      <c r="E24" s="19">
        <f t="shared" si="0"/>
        <v>0</v>
      </c>
    </row>
    <row r="25" spans="1:5">
      <c r="A25" t="s">
        <v>77</v>
      </c>
      <c r="C25" s="32"/>
      <c r="D25" s="32"/>
      <c r="E25" s="19">
        <f t="shared" si="0"/>
        <v>0</v>
      </c>
    </row>
    <row r="26" spans="1:5">
      <c r="A26" t="s">
        <v>85</v>
      </c>
      <c r="B26" s="2" t="s">
        <v>74</v>
      </c>
      <c r="C26" s="32">
        <v>4.3099999999999996</v>
      </c>
      <c r="D26" s="32">
        <v>4.3099999999999996</v>
      </c>
      <c r="E26" s="19">
        <f t="shared" si="0"/>
        <v>0</v>
      </c>
    </row>
    <row r="27" spans="1:5">
      <c r="A27" t="s">
        <v>87</v>
      </c>
      <c r="B27" s="2" t="s">
        <v>74</v>
      </c>
      <c r="C27" s="32">
        <v>38.979999999999997</v>
      </c>
      <c r="D27" s="32">
        <v>38.979999999999997</v>
      </c>
      <c r="E27" s="19">
        <f t="shared" si="0"/>
        <v>0</v>
      </c>
    </row>
    <row r="28" spans="1:5">
      <c r="A28" t="s">
        <v>78</v>
      </c>
      <c r="C28" s="32"/>
      <c r="D28" s="32"/>
      <c r="E28" s="19">
        <f t="shared" si="0"/>
        <v>0</v>
      </c>
    </row>
    <row r="29" spans="1:5">
      <c r="A29" t="s">
        <v>89</v>
      </c>
      <c r="B29" s="2" t="s">
        <v>74</v>
      </c>
      <c r="C29" s="32">
        <v>5.28</v>
      </c>
      <c r="D29" s="32">
        <v>5.28</v>
      </c>
      <c r="E29" s="19">
        <f t="shared" si="0"/>
        <v>0</v>
      </c>
    </row>
    <row r="30" spans="1:5">
      <c r="A30" t="s">
        <v>88</v>
      </c>
      <c r="B30" s="2" t="s">
        <v>74</v>
      </c>
      <c r="C30" s="32">
        <v>16.2</v>
      </c>
      <c r="D30" s="32">
        <v>16.2</v>
      </c>
      <c r="E30" s="19">
        <f t="shared" si="0"/>
        <v>0</v>
      </c>
    </row>
    <row r="31" spans="1:5">
      <c r="A31" s="2" t="s">
        <v>72</v>
      </c>
      <c r="B31" s="1" t="s">
        <v>84</v>
      </c>
      <c r="C31" s="2" t="s">
        <v>11</v>
      </c>
      <c r="D31" s="2" t="s">
        <v>12</v>
      </c>
      <c r="E31" s="2" t="s">
        <v>12</v>
      </c>
    </row>
    <row r="32" spans="1:5">
      <c r="A32" t="s">
        <v>79</v>
      </c>
      <c r="C32" s="3">
        <f>SUM(C11:C30)</f>
        <v>122.28000000000002</v>
      </c>
      <c r="D32" s="3">
        <f t="shared" ref="D32:E32" si="1">SUM(D11:D30)</f>
        <v>88.47</v>
      </c>
      <c r="E32" s="3">
        <f t="shared" si="1"/>
        <v>33.81</v>
      </c>
    </row>
    <row r="33" spans="1:6">
      <c r="A33" s="25" t="s">
        <v>91</v>
      </c>
      <c r="B33" s="1" t="s">
        <v>91</v>
      </c>
      <c r="C33" s="1" t="s">
        <v>91</v>
      </c>
      <c r="D33" s="1" t="s">
        <v>91</v>
      </c>
      <c r="E33" s="1" t="s">
        <v>91</v>
      </c>
      <c r="F33" s="23" t="s">
        <v>92</v>
      </c>
    </row>
    <row r="35" spans="1:6">
      <c r="A35" t="s">
        <v>80</v>
      </c>
      <c r="C35" s="3">
        <f>VARIABLECosts!I74+FIXEDCosts!C32</f>
        <v>378.65491600000001</v>
      </c>
      <c r="D35" s="3">
        <f>VARIABLECosts!J74+FIXEDCosts!D32</f>
        <v>106.07</v>
      </c>
      <c r="E35" s="3">
        <f>VARIABLECosts!K74+FIXEDCosts!E32</f>
        <v>272.58491600000002</v>
      </c>
    </row>
    <row r="36" spans="1:6">
      <c r="A36" t="s">
        <v>81</v>
      </c>
      <c r="B36" s="23" t="s">
        <v>82</v>
      </c>
      <c r="C36" s="23" t="s">
        <v>82</v>
      </c>
      <c r="D36" s="23" t="s">
        <v>82</v>
      </c>
      <c r="E36" s="23" t="s">
        <v>82</v>
      </c>
      <c r="F36" s="23" t="s">
        <v>92</v>
      </c>
    </row>
    <row r="37" spans="1:6">
      <c r="A37" t="s">
        <v>83</v>
      </c>
      <c r="C37" s="20">
        <f>RETURNS!E16-FIXEDCosts!C35</f>
        <v>33.295083999999974</v>
      </c>
      <c r="D37" s="20">
        <f>RETURNS!F16-FIXEDCosts!D35</f>
        <v>-31.069999999999993</v>
      </c>
      <c r="E37" s="20">
        <f>RETURNS!G16-FIXEDCosts!E35</f>
        <v>64.365083999999968</v>
      </c>
    </row>
    <row r="38" spans="1:6">
      <c r="A38" t="s">
        <v>81</v>
      </c>
      <c r="B38" s="23" t="s">
        <v>82</v>
      </c>
      <c r="C38" s="23" t="s">
        <v>82</v>
      </c>
      <c r="D38" s="23" t="s">
        <v>82</v>
      </c>
      <c r="E38" s="23" t="s">
        <v>82</v>
      </c>
      <c r="F38" s="23" t="s">
        <v>92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2009-01-03T17:13:44Z</dcterms:modified>
</cp:coreProperties>
</file>