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32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A4" i="3"/>
  <c r="A4" i="2"/>
  <c r="G14" i="1"/>
  <c r="G15"/>
  <c r="E15"/>
  <c r="K16" i="2"/>
  <c r="H16"/>
  <c r="H64" l="1"/>
  <c r="J59"/>
  <c r="I57"/>
  <c r="K57" s="1"/>
  <c r="I56"/>
  <c r="K56" s="1"/>
  <c r="H55"/>
  <c r="I55" s="1"/>
  <c r="K55" s="1"/>
  <c r="I59" l="1"/>
  <c r="K59"/>
  <c r="H32"/>
  <c r="H31"/>
  <c r="H30"/>
  <c r="J34"/>
  <c r="I32"/>
  <c r="K32" s="1"/>
  <c r="I31"/>
  <c r="K31" s="1"/>
  <c r="I30"/>
  <c r="K30" s="1"/>
  <c r="J27"/>
  <c r="H25"/>
  <c r="I25" s="1"/>
  <c r="K25" s="1"/>
  <c r="H24"/>
  <c r="I24" s="1"/>
  <c r="K24" s="1"/>
  <c r="I23"/>
  <c r="K34" l="1"/>
  <c r="I34"/>
  <c r="I27"/>
  <c r="K23"/>
  <c r="K27" s="1"/>
  <c r="E14" i="1"/>
  <c r="A3" i="3"/>
  <c r="A3" i="2"/>
  <c r="J44"/>
  <c r="J20"/>
  <c r="J71" s="1"/>
  <c r="F15" i="1"/>
  <c r="I65" i="2"/>
  <c r="K65" s="1"/>
  <c r="H63"/>
  <c r="H62"/>
  <c r="I62" s="1"/>
  <c r="K62" s="1"/>
  <c r="H50"/>
  <c r="H48"/>
  <c r="I48" s="1"/>
  <c r="K48" s="1"/>
  <c r="H47"/>
  <c r="I47" s="1"/>
  <c r="K47" s="1"/>
  <c r="H38"/>
  <c r="I38" s="1"/>
  <c r="K38" s="1"/>
  <c r="H37"/>
  <c r="E12" i="3"/>
  <c r="E13"/>
  <c r="E14"/>
  <c r="E15"/>
  <c r="E16"/>
  <c r="E17"/>
  <c r="E18"/>
  <c r="E19"/>
  <c r="E20"/>
  <c r="E21"/>
  <c r="E22"/>
  <c r="E23"/>
  <c r="E24"/>
  <c r="E25"/>
  <c r="E26"/>
  <c r="E27"/>
  <c r="E11"/>
  <c r="D29"/>
  <c r="C29"/>
  <c r="I69" i="2"/>
  <c r="K69" s="1"/>
  <c r="J67"/>
  <c r="I63"/>
  <c r="K63" s="1"/>
  <c r="I64"/>
  <c r="K64" s="1"/>
  <c r="I49"/>
  <c r="K49" s="1"/>
  <c r="I50"/>
  <c r="K50" s="1"/>
  <c r="J52"/>
  <c r="K12"/>
  <c r="K17"/>
  <c r="K18"/>
  <c r="K11"/>
  <c r="I37"/>
  <c r="K37" s="1"/>
  <c r="I39"/>
  <c r="K39" s="1"/>
  <c r="I40"/>
  <c r="K40" s="1"/>
  <c r="I41"/>
  <c r="K41" s="1"/>
  <c r="I42"/>
  <c r="K42" s="1"/>
  <c r="H18"/>
  <c r="H17"/>
  <c r="H12"/>
  <c r="H13"/>
  <c r="I13" s="1"/>
  <c r="K13" s="1"/>
  <c r="H14"/>
  <c r="I14" s="1"/>
  <c r="K14" s="1"/>
  <c r="H15"/>
  <c r="I15" s="1"/>
  <c r="K15" s="1"/>
  <c r="H11"/>
  <c r="F17" i="1"/>
  <c r="J73" i="2" s="1"/>
  <c r="E13" i="1"/>
  <c r="G13" s="1"/>
  <c r="D32" i="3" l="1"/>
  <c r="D34" s="1"/>
  <c r="I20" i="2"/>
  <c r="K20"/>
  <c r="K67"/>
  <c r="I67"/>
  <c r="I44"/>
  <c r="E29" i="3"/>
  <c r="I52" i="2"/>
  <c r="K52"/>
  <c r="K44"/>
  <c r="E17" i="1"/>
  <c r="G17"/>
  <c r="I71" i="2" l="1"/>
  <c r="I73" s="1"/>
  <c r="K71"/>
  <c r="K73" s="1"/>
  <c r="C32" i="3"/>
  <c r="C34" s="1"/>
  <c r="E32" l="1"/>
  <c r="E34" s="1"/>
</calcChain>
</file>

<file path=xl/sharedStrings.xml><?xml version="1.0" encoding="utf-8"?>
<sst xmlns="http://schemas.openxmlformats.org/spreadsheetml/2006/main" count="329" uniqueCount="115">
  <si>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</si>
  <si>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</si>
  <si>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</si>
  <si>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</si>
  <si>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</si>
  <si>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</si>
  <si>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</si>
  <si>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</si>
  <si>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</si>
  <si>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</si>
  <si>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</si>
  <si>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</si>
  <si>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</si>
  <si>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</si>
  <si>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</si>
  <si>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ALFALFA HAY</t>
  </si>
  <si>
    <t>TON</t>
  </si>
  <si>
    <t>CASH LAND RENT</t>
  </si>
  <si>
    <t>ACRE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</si>
  <si>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</si>
  <si>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</si>
  <si>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</si>
  <si>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</si>
  <si>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</si>
  <si>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</si>
  <si>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</si>
  <si>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</si>
  <si>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</si>
  <si>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</si>
  <si>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</si>
  <si>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</si>
  <si>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</si>
  <si>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</si>
  <si>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</si>
  <si>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</si>
  <si>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</si>
  <si>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</si>
  <si>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</si>
  <si>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</si>
  <si>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</si>
  <si>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METAL SHOP</t>
  </si>
  <si>
    <t>LOAFING SHED</t>
  </si>
  <si>
    <t>4-WHEELER</t>
  </si>
  <si>
    <t>1/2 TON PICKUP - 2WD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</si>
  <si>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</si>
  <si>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</si>
  <si>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</si>
  <si>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</si>
  <si>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</si>
  <si>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</si>
  <si>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</si>
  <si>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</si>
  <si>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</si>
  <si>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**HARVEST 1ST CUT**</t>
  </si>
  <si>
    <t>CUSTOM BALE      LRG-SQR</t>
  </si>
  <si>
    <t>Total HARVEST 1ST CUT</t>
  </si>
  <si>
    <t>**HARVEST 2ND CUT**</t>
  </si>
  <si>
    <t>Total HARVEST 2ND CUT</t>
  </si>
  <si>
    <t>BALING TWINE</t>
  </si>
  <si>
    <t>Box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</si>
  <si>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</si>
  <si>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</si>
  <si>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</si>
  <si>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</si>
  <si>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</si>
  <si>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</si>
  <si>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</si>
  <si>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</si>
  <si>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</si>
  <si>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</si>
  <si>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</si>
  <si>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</si>
  <si>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</si>
  <si>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</si>
  <si>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</si>
  <si>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</si>
  <si>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</si>
  <si>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</si>
  <si>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</si>
  <si>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</si>
  <si>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</si>
  <si>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</si>
  <si>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</si>
  <si>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</si>
  <si>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</si>
  <si>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</si>
  <si>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40 Acre Enterprise</t>
  </si>
  <si>
    <t>Alfalfa Establishment - Riverton Area</t>
  </si>
  <si>
    <t>ALF-MIX HAY</t>
  </si>
  <si>
    <t>**PREPLANT-SPRING**</t>
  </si>
  <si>
    <t>CUSTOM FERTILIZE 70-70-0</t>
  </si>
  <si>
    <t>**PLANT**</t>
  </si>
  <si>
    <t>ALFALFA SEED</t>
  </si>
  <si>
    <t>OAT SEED</t>
  </si>
  <si>
    <t>FIELD PEA SEED</t>
  </si>
  <si>
    <t>Cwt</t>
  </si>
  <si>
    <t>**GROW 1ST CUT**</t>
  </si>
  <si>
    <t>Total PREPLANT-SPRING</t>
  </si>
  <si>
    <t>Total PLANT</t>
  </si>
  <si>
    <t>RETURNS SECTION ------------------</t>
  </si>
  <si>
    <t>VARIABLE COSTS SECTION ---------</t>
  </si>
  <si>
    <t>FIXED COSTS SECTION ----------------</t>
  </si>
  <si>
    <t>Total GROW 1ST CUT</t>
  </si>
  <si>
    <t>**GROW 2ND CUT**</t>
  </si>
  <si>
    <t>Total GROW 2ND CUT</t>
  </si>
  <si>
    <t>CSTM STACK BALES  SM-SQR</t>
  </si>
  <si>
    <t>FIELD CULTIVATE              Operation</t>
  </si>
  <si>
    <t>ROLLER HARROW             Operation</t>
  </si>
  <si>
    <t>PLANT ALF MIX                 Operation</t>
  </si>
  <si>
    <t>CORRUGATE 6-ROW        Operation</t>
  </si>
  <si>
    <t>LAY GATED PIPE                Operation</t>
  </si>
  <si>
    <t>PIKUP GATED PIPE           Operation</t>
  </si>
  <si>
    <t>SWATH                                 Operation</t>
  </si>
  <si>
    <t>HAUL/STACK BALES         Operation</t>
  </si>
  <si>
    <t>BALE - 1 TON/AC             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</si>
</sst>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center"/>
    </xf>
    <xf numFmtId="2" fontId="18" fillId="33" borderId="0" xfId="0" applyNumberFormat="1" applyFont="1" applyFill="1" applyAlignment="1" applyProtection="1">
      <alignment horizontal="right"/>
      <protection locked="0"/>
    </xf>
    <xf numFmtId="44" fontId="1" fillId="0" borderId="0" xfId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44" fontId="0" fillId="0" borderId="0" xfId="0" applyNumberFormat="1"/>
    <xf numFmtId="165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38" t="s">
        <v>84</v>
      </c>
      <c r="B1" s="39"/>
      <c r="C1" s="39"/>
      <c r="D1" s="39"/>
      <c r="E1" s="39"/>
      <c r="F1" s="39"/>
      <c r="G1" s="39"/>
      <c r="H1" s="31"/>
    </row>
    <row r="2" spans="1:8" ht="18">
      <c r="A2" s="38" t="s">
        <v>85</v>
      </c>
      <c r="B2" s="39"/>
      <c r="C2" s="39"/>
      <c r="D2" s="39"/>
      <c r="E2" s="39"/>
      <c r="F2" s="39"/>
      <c r="G2" s="39"/>
    </row>
    <row r="3" spans="1:8" ht="18">
      <c r="A3" s="38" t="s">
        <v>87</v>
      </c>
      <c r="B3" s="39"/>
      <c r="C3" s="39"/>
      <c r="D3" s="39"/>
      <c r="E3" s="39"/>
      <c r="F3" s="39"/>
      <c r="G3" s="39"/>
    </row>
    <row r="4" spans="1:8" ht="18">
      <c r="A4" s="38" t="s">
        <v>86</v>
      </c>
      <c r="B4" s="39"/>
      <c r="C4" s="39"/>
      <c r="D4" s="39"/>
      <c r="E4" s="39"/>
      <c r="F4" s="39"/>
      <c r="G4" s="39"/>
    </row>
    <row r="5" spans="1:8">
      <c r="A5" s="30"/>
      <c r="B5" s="30"/>
      <c r="C5" s="30"/>
      <c r="D5" s="30"/>
      <c r="E5" s="30"/>
      <c r="F5" s="30"/>
      <c r="G5" s="30"/>
    </row>
    <row r="6" spans="1:8">
      <c r="A6" s="24" t="s">
        <v>99</v>
      </c>
      <c r="B6" s="1" t="s">
        <v>82</v>
      </c>
      <c r="C6" s="1" t="s">
        <v>82</v>
      </c>
      <c r="D6" s="1" t="s">
        <v>82</v>
      </c>
      <c r="E6" s="1" t="s">
        <v>82</v>
      </c>
      <c r="F6" s="1" t="s">
        <v>82</v>
      </c>
      <c r="G6" s="1" t="s">
        <v>82</v>
      </c>
      <c r="H6" s="23" t="s">
        <v>83</v>
      </c>
    </row>
    <row r="7" spans="1:8">
      <c r="F7" s="37" t="s">
        <v>1</v>
      </c>
      <c r="G7" s="37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20</v>
      </c>
      <c r="G9" s="4" t="s">
        <v>21</v>
      </c>
    </row>
    <row r="10" spans="1:8">
      <c r="E10" s="15">
        <v>1</v>
      </c>
      <c r="F10" s="16">
        <v>0</v>
      </c>
      <c r="G10" s="16">
        <v>1</v>
      </c>
      <c r="H10" s="16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t="s">
        <v>88</v>
      </c>
      <c r="B13" s="17">
        <v>2</v>
      </c>
      <c r="C13" s="26" t="s">
        <v>16</v>
      </c>
      <c r="D13" s="18">
        <v>65</v>
      </c>
      <c r="E13" s="19">
        <f>D13*B13</f>
        <v>130</v>
      </c>
      <c r="F13" s="18">
        <v>0</v>
      </c>
      <c r="G13" s="10">
        <f>E13-F13</f>
        <v>130</v>
      </c>
      <c r="H13" s="14"/>
    </row>
    <row r="14" spans="1:8">
      <c r="A14" s="6" t="s">
        <v>15</v>
      </c>
      <c r="B14" s="17">
        <v>1.5</v>
      </c>
      <c r="C14" s="26" t="s">
        <v>16</v>
      </c>
      <c r="D14" s="18">
        <v>67.39</v>
      </c>
      <c r="E14" s="19">
        <f>D14*B14</f>
        <v>101.08500000000001</v>
      </c>
      <c r="F14" s="18">
        <v>0</v>
      </c>
      <c r="G14" s="10">
        <f t="shared" ref="G14:G15" si="0">E14-F14</f>
        <v>101.08500000000001</v>
      </c>
    </row>
    <row r="15" spans="1:8">
      <c r="A15" s="6" t="s">
        <v>17</v>
      </c>
      <c r="B15" s="17">
        <v>1</v>
      </c>
      <c r="C15" s="26" t="s">
        <v>18</v>
      </c>
      <c r="D15" s="18">
        <v>75</v>
      </c>
      <c r="E15" s="19">
        <f>D15*B15</f>
        <v>75</v>
      </c>
      <c r="F15" s="18">
        <f>D15</f>
        <v>75</v>
      </c>
      <c r="G15" s="10">
        <f t="shared" si="0"/>
        <v>0</v>
      </c>
    </row>
    <row r="16" spans="1:8">
      <c r="A16" s="4" t="s">
        <v>10</v>
      </c>
      <c r="B16" s="4" t="s">
        <v>11</v>
      </c>
      <c r="C16" s="4" t="s">
        <v>12</v>
      </c>
      <c r="D16" s="4" t="s">
        <v>13</v>
      </c>
      <c r="E16" s="4" t="s">
        <v>14</v>
      </c>
      <c r="F16" s="4" t="s">
        <v>14</v>
      </c>
      <c r="G16" s="4" t="s">
        <v>14</v>
      </c>
    </row>
    <row r="17" spans="1:8">
      <c r="A17" s="6" t="s">
        <v>19</v>
      </c>
      <c r="B17" s="5"/>
      <c r="C17" s="5"/>
      <c r="D17" s="19"/>
      <c r="E17" s="19">
        <f>SUM(E13:E15)</f>
        <v>306.08500000000004</v>
      </c>
      <c r="F17" s="19">
        <f t="shared" ref="F17:G17" si="1">SUM(F13:F15)</f>
        <v>75</v>
      </c>
      <c r="G17" s="19">
        <f t="shared" si="1"/>
        <v>231.08500000000001</v>
      </c>
      <c r="H17" s="1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0.140625" style="6" bestFit="1" customWidth="1"/>
    <col min="2" max="2" width="10.7109375" style="5" customWidth="1"/>
    <col min="3" max="3" width="12.7109375" style="5" customWidth="1"/>
    <col min="4" max="4" width="20.7109375" style="6" customWidth="1"/>
    <col min="5" max="5" width="10.7109375" style="6" customWidth="1"/>
    <col min="6" max="6" width="8.7109375" style="6" customWidth="1"/>
    <col min="7" max="11" width="10.7109375" style="6" customWidth="1"/>
    <col min="12" max="16384" width="9.140625" style="6"/>
  </cols>
  <sheetData>
    <row r="1" spans="1:12" ht="18">
      <c r="A1" s="38" t="s">
        <v>84</v>
      </c>
      <c r="B1" s="39"/>
      <c r="C1" s="39"/>
      <c r="D1" s="39"/>
      <c r="E1" s="39"/>
      <c r="F1" s="39"/>
      <c r="G1" s="39"/>
      <c r="H1" s="42"/>
      <c r="I1" s="42"/>
      <c r="J1" s="42"/>
      <c r="K1" s="42"/>
    </row>
    <row r="2" spans="1:12" ht="18">
      <c r="A2" s="38" t="s">
        <v>85</v>
      </c>
      <c r="B2" s="39"/>
      <c r="C2" s="39"/>
      <c r="D2" s="39"/>
      <c r="E2" s="39"/>
      <c r="F2" s="39"/>
      <c r="G2" s="39"/>
      <c r="H2" s="42"/>
      <c r="I2" s="42"/>
      <c r="J2" s="42"/>
      <c r="K2" s="42"/>
    </row>
    <row r="3" spans="1:12" ht="18">
      <c r="A3" s="38" t="str">
        <f>RETURNS!A3</f>
        <v>Alfalfa Establishment - Riverton Area</v>
      </c>
      <c r="B3" s="39"/>
      <c r="C3" s="39"/>
      <c r="D3" s="39"/>
      <c r="E3" s="39"/>
      <c r="F3" s="39"/>
      <c r="G3" s="39"/>
      <c r="H3" s="42"/>
      <c r="I3" s="42"/>
      <c r="J3" s="42"/>
      <c r="K3" s="42"/>
    </row>
    <row r="4" spans="1:12" ht="18">
      <c r="A4" s="38" t="str">
        <f>RETURNS!A4</f>
        <v>40 Acre Enterprise</v>
      </c>
      <c r="B4" s="39"/>
      <c r="C4" s="39"/>
      <c r="D4" s="39"/>
      <c r="E4" s="39"/>
      <c r="F4" s="39"/>
      <c r="G4" s="39"/>
      <c r="H4" s="42"/>
      <c r="I4" s="42"/>
      <c r="J4" s="42"/>
      <c r="K4" s="42"/>
    </row>
    <row r="5" spans="1:12">
      <c r="A5" s="24" t="s">
        <v>100</v>
      </c>
      <c r="B5" s="1" t="s">
        <v>82</v>
      </c>
      <c r="C5" s="1" t="s">
        <v>82</v>
      </c>
      <c r="D5" s="1" t="s">
        <v>82</v>
      </c>
      <c r="E5" s="1" t="s">
        <v>82</v>
      </c>
      <c r="F5" s="1" t="s">
        <v>82</v>
      </c>
      <c r="G5" s="1" t="s">
        <v>82</v>
      </c>
      <c r="H5" s="1" t="s">
        <v>82</v>
      </c>
      <c r="I5" s="1" t="s">
        <v>82</v>
      </c>
      <c r="J5" s="1" t="s">
        <v>82</v>
      </c>
      <c r="K5" s="1" t="s">
        <v>82</v>
      </c>
      <c r="L5" s="23"/>
    </row>
    <row r="6" spans="1:12">
      <c r="D6" s="40" t="s">
        <v>24</v>
      </c>
      <c r="E6" s="37"/>
      <c r="F6" s="37"/>
      <c r="G6" s="37"/>
      <c r="H6" s="4" t="s">
        <v>25</v>
      </c>
      <c r="J6" s="37" t="s">
        <v>1</v>
      </c>
      <c r="K6" s="37"/>
    </row>
    <row r="7" spans="1:12">
      <c r="B7" s="41" t="s">
        <v>26</v>
      </c>
      <c r="C7" s="41"/>
      <c r="E7" s="4" t="s">
        <v>27</v>
      </c>
      <c r="F7" s="4" t="s">
        <v>7</v>
      </c>
      <c r="G7" s="4"/>
      <c r="H7" s="4" t="s">
        <v>28</v>
      </c>
      <c r="I7" s="4" t="s">
        <v>2</v>
      </c>
      <c r="J7" s="4" t="s">
        <v>3</v>
      </c>
      <c r="K7" s="4"/>
    </row>
    <row r="8" spans="1:12">
      <c r="A8" s="6" t="s">
        <v>29</v>
      </c>
      <c r="B8" s="4" t="s">
        <v>30</v>
      </c>
      <c r="C8" s="4" t="s">
        <v>31</v>
      </c>
      <c r="D8" s="4" t="s">
        <v>32</v>
      </c>
      <c r="E8" s="4" t="s">
        <v>33</v>
      </c>
      <c r="F8" s="4" t="s">
        <v>34</v>
      </c>
      <c r="G8" s="4" t="s">
        <v>35</v>
      </c>
      <c r="H8" s="4" t="s">
        <v>33</v>
      </c>
      <c r="I8" s="4" t="s">
        <v>4</v>
      </c>
      <c r="J8" s="4" t="s">
        <v>20</v>
      </c>
      <c r="K8" s="4" t="s">
        <v>21</v>
      </c>
    </row>
    <row r="9" spans="1:12">
      <c r="A9" s="4" t="s">
        <v>36</v>
      </c>
      <c r="B9" s="8" t="s">
        <v>11</v>
      </c>
      <c r="C9" s="4" t="s">
        <v>11</v>
      </c>
      <c r="D9" s="4" t="s">
        <v>37</v>
      </c>
      <c r="E9" s="4" t="s">
        <v>11</v>
      </c>
      <c r="F9" s="4" t="s">
        <v>38</v>
      </c>
      <c r="G9" s="4" t="s">
        <v>13</v>
      </c>
      <c r="H9" s="4" t="s">
        <v>14</v>
      </c>
      <c r="I9" s="4" t="s">
        <v>12</v>
      </c>
      <c r="J9" s="4" t="s">
        <v>12</v>
      </c>
      <c r="K9" s="4" t="s">
        <v>12</v>
      </c>
    </row>
    <row r="10" spans="1:12">
      <c r="A10" s="6" t="s">
        <v>39</v>
      </c>
      <c r="J10" s="4"/>
      <c r="K10" s="4"/>
    </row>
    <row r="11" spans="1:12">
      <c r="A11" s="6" t="s">
        <v>40</v>
      </c>
      <c r="B11" s="9"/>
      <c r="C11" s="9"/>
      <c r="D11" s="35"/>
      <c r="E11" s="34"/>
      <c r="F11" s="35"/>
      <c r="G11" s="36"/>
      <c r="H11" s="36">
        <f>E11*G11</f>
        <v>0</v>
      </c>
      <c r="I11" s="36">
        <v>2.2999999999999998</v>
      </c>
      <c r="J11" s="36">
        <v>0</v>
      </c>
      <c r="K11" s="10">
        <f>I11-J11</f>
        <v>2.2999999999999998</v>
      </c>
    </row>
    <row r="12" spans="1:12">
      <c r="A12" s="6" t="s">
        <v>41</v>
      </c>
      <c r="B12" s="9"/>
      <c r="C12" s="9"/>
      <c r="D12" s="35"/>
      <c r="E12" s="34"/>
      <c r="F12" s="35"/>
      <c r="G12" s="36"/>
      <c r="H12" s="36">
        <f t="shared" ref="H12:H18" si="0">E12*G12</f>
        <v>0</v>
      </c>
      <c r="I12" s="36">
        <v>0.3</v>
      </c>
      <c r="J12" s="36">
        <v>0</v>
      </c>
      <c r="K12" s="10">
        <f t="shared" ref="K12:K18" si="1">I12-J12</f>
        <v>0.3</v>
      </c>
    </row>
    <row r="13" spans="1:12">
      <c r="A13" s="6" t="s">
        <v>42</v>
      </c>
      <c r="B13" s="9">
        <v>3.72</v>
      </c>
      <c r="C13" s="9">
        <v>6.58</v>
      </c>
      <c r="D13" s="35"/>
      <c r="E13" s="34"/>
      <c r="F13" s="35"/>
      <c r="G13" s="36"/>
      <c r="H13" s="36">
        <f t="shared" si="0"/>
        <v>0</v>
      </c>
      <c r="I13" s="10">
        <f>SUM(B13:C13)+H13</f>
        <v>10.3</v>
      </c>
      <c r="J13" s="36">
        <v>0</v>
      </c>
      <c r="K13" s="10">
        <f t="shared" si="1"/>
        <v>10.3</v>
      </c>
    </row>
    <row r="14" spans="1:12">
      <c r="A14" s="6" t="s">
        <v>43</v>
      </c>
      <c r="B14" s="9">
        <v>5.38</v>
      </c>
      <c r="C14" s="9">
        <v>1.77</v>
      </c>
      <c r="D14" s="35"/>
      <c r="E14" s="34"/>
      <c r="F14" s="35"/>
      <c r="G14" s="36"/>
      <c r="H14" s="36">
        <f t="shared" si="0"/>
        <v>0</v>
      </c>
      <c r="I14" s="10">
        <f t="shared" ref="I14:I15" si="2">SUM(B14:C14)+H14</f>
        <v>7.15</v>
      </c>
      <c r="J14" s="36">
        <v>0</v>
      </c>
      <c r="K14" s="10">
        <f t="shared" si="1"/>
        <v>7.15</v>
      </c>
    </row>
    <row r="15" spans="1:12">
      <c r="A15" s="6" t="s">
        <v>44</v>
      </c>
      <c r="B15" s="9">
        <v>5.38</v>
      </c>
      <c r="C15" s="9">
        <v>1.77</v>
      </c>
      <c r="D15" s="35"/>
      <c r="E15" s="34"/>
      <c r="F15" s="35"/>
      <c r="G15" s="36"/>
      <c r="H15" s="36">
        <f t="shared" si="0"/>
        <v>0</v>
      </c>
      <c r="I15" s="10">
        <f t="shared" si="2"/>
        <v>7.15</v>
      </c>
      <c r="J15" s="36">
        <v>0</v>
      </c>
      <c r="K15" s="10">
        <f t="shared" si="1"/>
        <v>7.15</v>
      </c>
    </row>
    <row r="16" spans="1:12">
      <c r="A16" s="6" t="s">
        <v>17</v>
      </c>
      <c r="B16" s="9"/>
      <c r="C16" s="9"/>
      <c r="D16" s="35"/>
      <c r="E16" s="34"/>
      <c r="F16" s="35"/>
      <c r="G16" s="36"/>
      <c r="H16" s="36">
        <f t="shared" si="0"/>
        <v>0</v>
      </c>
      <c r="I16" s="36">
        <v>75</v>
      </c>
      <c r="J16" s="36">
        <v>0</v>
      </c>
      <c r="K16" s="10">
        <f t="shared" ref="K16" si="3">I16-J16</f>
        <v>75</v>
      </c>
    </row>
    <row r="17" spans="1:12">
      <c r="A17" s="6" t="s">
        <v>45</v>
      </c>
      <c r="B17" s="9"/>
      <c r="C17" s="9"/>
      <c r="D17" s="35"/>
      <c r="E17" s="34"/>
      <c r="F17" s="35"/>
      <c r="G17" s="36"/>
      <c r="H17" s="36">
        <f t="shared" si="0"/>
        <v>0</v>
      </c>
      <c r="I17" s="36">
        <v>10.93</v>
      </c>
      <c r="J17" s="36">
        <v>0</v>
      </c>
      <c r="K17" s="10">
        <f t="shared" si="1"/>
        <v>10.93</v>
      </c>
    </row>
    <row r="18" spans="1:12">
      <c r="A18" s="6" t="s">
        <v>46</v>
      </c>
      <c r="B18" s="9"/>
      <c r="C18" s="9"/>
      <c r="D18" s="35"/>
      <c r="E18" s="34"/>
      <c r="F18" s="35"/>
      <c r="G18" s="36"/>
      <c r="H18" s="36">
        <f t="shared" si="0"/>
        <v>0</v>
      </c>
      <c r="I18" s="36">
        <v>21.85</v>
      </c>
      <c r="J18" s="36">
        <v>0</v>
      </c>
      <c r="K18" s="10">
        <f t="shared" si="1"/>
        <v>21.85</v>
      </c>
    </row>
    <row r="19" spans="1:12">
      <c r="A19" s="8" t="s">
        <v>63</v>
      </c>
      <c r="B19" s="8" t="s">
        <v>0</v>
      </c>
      <c r="C19" s="4" t="s">
        <v>48</v>
      </c>
      <c r="D19" s="4" t="s">
        <v>22</v>
      </c>
      <c r="E19" s="11" t="s">
        <v>0</v>
      </c>
      <c r="F19" s="4" t="s">
        <v>47</v>
      </c>
      <c r="G19" s="4" t="s">
        <v>48</v>
      </c>
      <c r="H19" s="4" t="s">
        <v>23</v>
      </c>
      <c r="I19" s="4" t="s">
        <v>48</v>
      </c>
      <c r="J19" s="4" t="s">
        <v>48</v>
      </c>
      <c r="K19" s="4" t="s">
        <v>48</v>
      </c>
    </row>
    <row r="20" spans="1:12">
      <c r="A20" s="6" t="s">
        <v>49</v>
      </c>
      <c r="E20" s="12"/>
      <c r="I20" s="13">
        <f>SUM(I11:I18)</f>
        <v>134.97999999999999</v>
      </c>
      <c r="J20" s="13">
        <f t="shared" ref="J20:K20" si="4">SUM(J11:J18)</f>
        <v>0</v>
      </c>
      <c r="K20" s="13">
        <f t="shared" si="4"/>
        <v>134.97999999999999</v>
      </c>
      <c r="L20" s="13"/>
    </row>
    <row r="21" spans="1:12">
      <c r="E21" s="12"/>
    </row>
    <row r="22" spans="1:12">
      <c r="A22" t="s">
        <v>89</v>
      </c>
      <c r="B22" s="29"/>
      <c r="C22" s="29"/>
      <c r="E22" s="12"/>
    </row>
    <row r="23" spans="1:12">
      <c r="A23" t="s">
        <v>90</v>
      </c>
      <c r="B23" s="9"/>
      <c r="C23" s="9"/>
      <c r="D23" s="35"/>
      <c r="E23" s="34"/>
      <c r="F23" s="35"/>
      <c r="G23" s="36"/>
      <c r="H23" s="36">
        <v>21.57</v>
      </c>
      <c r="I23" s="10">
        <f t="shared" ref="I23:I25" si="5">SUM(B23:C23)+H23</f>
        <v>21.57</v>
      </c>
      <c r="J23" s="36">
        <v>0</v>
      </c>
      <c r="K23" s="10">
        <f>I23-J23</f>
        <v>21.57</v>
      </c>
    </row>
    <row r="24" spans="1:12">
      <c r="A24" t="s">
        <v>106</v>
      </c>
      <c r="B24" s="9">
        <v>0.99</v>
      </c>
      <c r="C24" s="9">
        <v>1.7</v>
      </c>
      <c r="D24" s="35"/>
      <c r="E24" s="34"/>
      <c r="F24" s="35"/>
      <c r="G24" s="36"/>
      <c r="H24" s="36">
        <f t="shared" ref="H24:H25" si="6">E24*G24</f>
        <v>0</v>
      </c>
      <c r="I24" s="10">
        <f t="shared" si="5"/>
        <v>2.69</v>
      </c>
      <c r="J24" s="36">
        <v>0</v>
      </c>
      <c r="K24" s="10">
        <f t="shared" ref="K24:K25" si="7">I24-J24</f>
        <v>2.69</v>
      </c>
    </row>
    <row r="25" spans="1:12">
      <c r="A25" t="s">
        <v>107</v>
      </c>
      <c r="B25" s="9">
        <v>0.85</v>
      </c>
      <c r="C25" s="9">
        <v>1.65</v>
      </c>
      <c r="D25" s="35"/>
      <c r="E25" s="34"/>
      <c r="F25" s="35"/>
      <c r="G25" s="36"/>
      <c r="H25" s="36">
        <f t="shared" si="6"/>
        <v>0</v>
      </c>
      <c r="I25" s="10">
        <f t="shared" si="5"/>
        <v>2.5</v>
      </c>
      <c r="J25" s="36">
        <v>0</v>
      </c>
      <c r="K25" s="10">
        <f t="shared" si="7"/>
        <v>2.5</v>
      </c>
    </row>
    <row r="26" spans="1:12">
      <c r="A26" s="28" t="s">
        <v>63</v>
      </c>
      <c r="B26" s="28" t="s">
        <v>0</v>
      </c>
      <c r="C26" s="27" t="s">
        <v>48</v>
      </c>
      <c r="D26" s="27" t="s">
        <v>22</v>
      </c>
      <c r="E26" s="11" t="s">
        <v>0</v>
      </c>
      <c r="F26" s="27" t="s">
        <v>47</v>
      </c>
      <c r="G26" s="27" t="s">
        <v>48</v>
      </c>
      <c r="H26" s="27" t="s">
        <v>23</v>
      </c>
      <c r="I26" s="27" t="s">
        <v>48</v>
      </c>
      <c r="J26" s="27" t="s">
        <v>48</v>
      </c>
      <c r="K26" s="27" t="s">
        <v>48</v>
      </c>
    </row>
    <row r="27" spans="1:12">
      <c r="A27" t="s">
        <v>97</v>
      </c>
      <c r="B27" s="29"/>
      <c r="C27" s="29"/>
      <c r="E27" s="12"/>
      <c r="I27" s="13">
        <f>SUM(I23:I25)</f>
        <v>26.76</v>
      </c>
      <c r="J27" s="13">
        <f>SUM(J23:J25)</f>
        <v>0</v>
      </c>
      <c r="K27" s="13">
        <f>SUM(K23:K25)</f>
        <v>26.76</v>
      </c>
      <c r="L27" s="13"/>
    </row>
    <row r="28" spans="1:12">
      <c r="B28" s="29"/>
      <c r="C28" s="29"/>
      <c r="E28" s="12"/>
    </row>
    <row r="29" spans="1:12">
      <c r="A29" t="s">
        <v>91</v>
      </c>
      <c r="B29" s="29"/>
      <c r="C29" s="29"/>
      <c r="E29" s="12"/>
    </row>
    <row r="30" spans="1:12">
      <c r="A30" t="s">
        <v>108</v>
      </c>
      <c r="B30" s="9">
        <v>1.48</v>
      </c>
      <c r="C30" s="9">
        <v>1.93</v>
      </c>
      <c r="D30" s="35" t="s">
        <v>92</v>
      </c>
      <c r="E30" s="34">
        <v>0.12</v>
      </c>
      <c r="F30" s="35" t="s">
        <v>95</v>
      </c>
      <c r="G30" s="36">
        <v>174.5</v>
      </c>
      <c r="H30" s="36">
        <f t="shared" ref="H30:H32" si="8">E30*G30</f>
        <v>20.939999999999998</v>
      </c>
      <c r="I30" s="10">
        <f t="shared" ref="I30:I32" si="9">SUM(B30:C30)+H30</f>
        <v>24.349999999999998</v>
      </c>
      <c r="J30" s="36">
        <v>0</v>
      </c>
      <c r="K30" s="10">
        <f>I30-J30</f>
        <v>24.349999999999998</v>
      </c>
    </row>
    <row r="31" spans="1:12">
      <c r="A31"/>
      <c r="B31" s="9"/>
      <c r="C31" s="9"/>
      <c r="D31" s="35" t="s">
        <v>93</v>
      </c>
      <c r="E31" s="34">
        <v>0.2</v>
      </c>
      <c r="F31" s="35" t="s">
        <v>95</v>
      </c>
      <c r="G31" s="36">
        <v>12.66</v>
      </c>
      <c r="H31" s="36">
        <f t="shared" si="8"/>
        <v>2.532</v>
      </c>
      <c r="I31" s="10">
        <f t="shared" si="9"/>
        <v>2.532</v>
      </c>
      <c r="J31" s="36">
        <v>0</v>
      </c>
      <c r="K31" s="10">
        <f t="shared" ref="K31:K32" si="10">I31-J31</f>
        <v>2.532</v>
      </c>
    </row>
    <row r="32" spans="1:12">
      <c r="A32"/>
      <c r="B32" s="9"/>
      <c r="C32" s="9"/>
      <c r="D32" s="35" t="s">
        <v>94</v>
      </c>
      <c r="E32" s="34">
        <v>0.5</v>
      </c>
      <c r="F32" s="35" t="s">
        <v>95</v>
      </c>
      <c r="G32" s="36">
        <v>22</v>
      </c>
      <c r="H32" s="36">
        <f t="shared" si="8"/>
        <v>11</v>
      </c>
      <c r="I32" s="10">
        <f t="shared" si="9"/>
        <v>11</v>
      </c>
      <c r="J32" s="36">
        <v>0</v>
      </c>
      <c r="K32" s="10">
        <f t="shared" si="10"/>
        <v>11</v>
      </c>
    </row>
    <row r="33" spans="1:12">
      <c r="A33" s="28" t="s">
        <v>63</v>
      </c>
      <c r="B33" s="28" t="s">
        <v>0</v>
      </c>
      <c r="C33" s="27" t="s">
        <v>48</v>
      </c>
      <c r="D33" s="27" t="s">
        <v>22</v>
      </c>
      <c r="E33" s="11" t="s">
        <v>0</v>
      </c>
      <c r="F33" s="27" t="s">
        <v>47</v>
      </c>
      <c r="G33" s="27" t="s">
        <v>48</v>
      </c>
      <c r="H33" s="27" t="s">
        <v>23</v>
      </c>
      <c r="I33" s="27" t="s">
        <v>48</v>
      </c>
      <c r="J33" s="27" t="s">
        <v>48</v>
      </c>
      <c r="K33" s="27" t="s">
        <v>48</v>
      </c>
    </row>
    <row r="34" spans="1:12">
      <c r="A34" t="s">
        <v>98</v>
      </c>
      <c r="B34" s="29"/>
      <c r="C34" s="29"/>
      <c r="E34" s="12"/>
      <c r="I34" s="13">
        <f>SUM(I30:I32)</f>
        <v>37.881999999999998</v>
      </c>
      <c r="J34" s="13">
        <f>SUM(J30:J32)</f>
        <v>0</v>
      </c>
      <c r="K34" s="13">
        <f>SUM(K30:K32)</f>
        <v>37.881999999999998</v>
      </c>
      <c r="L34" s="13"/>
    </row>
    <row r="35" spans="1:12">
      <c r="B35" s="29"/>
      <c r="C35" s="29"/>
      <c r="E35" s="12"/>
    </row>
    <row r="36" spans="1:12">
      <c r="A36" t="s">
        <v>96</v>
      </c>
      <c r="E36" s="12"/>
    </row>
    <row r="37" spans="1:12">
      <c r="A37" t="s">
        <v>109</v>
      </c>
      <c r="B37" s="9">
        <v>1.48</v>
      </c>
      <c r="C37" s="9">
        <v>2.13</v>
      </c>
      <c r="D37" s="35"/>
      <c r="E37" s="34"/>
      <c r="F37" s="35"/>
      <c r="G37" s="36"/>
      <c r="H37" s="36">
        <f t="shared" ref="H37:H38" si="11">E37*G37</f>
        <v>0</v>
      </c>
      <c r="I37" s="10">
        <f t="shared" ref="I37:I42" si="12">SUM(B37:C37)+H37</f>
        <v>3.61</v>
      </c>
      <c r="J37" s="36">
        <v>0</v>
      </c>
      <c r="K37" s="10">
        <f t="shared" ref="K37:K42" si="13">I37-J37</f>
        <v>3.61</v>
      </c>
    </row>
    <row r="38" spans="1:12">
      <c r="A38" t="s">
        <v>110</v>
      </c>
      <c r="B38" s="9">
        <v>0.46</v>
      </c>
      <c r="C38" s="9">
        <v>0.25</v>
      </c>
      <c r="D38" s="35"/>
      <c r="E38" s="34"/>
      <c r="F38" s="35"/>
      <c r="G38" s="36"/>
      <c r="H38" s="36">
        <f t="shared" si="11"/>
        <v>0</v>
      </c>
      <c r="I38" s="10">
        <f t="shared" si="12"/>
        <v>0.71</v>
      </c>
      <c r="J38" s="36">
        <v>0</v>
      </c>
      <c r="K38" s="10">
        <f t="shared" si="13"/>
        <v>0.71</v>
      </c>
    </row>
    <row r="39" spans="1:12">
      <c r="A39" s="6" t="s">
        <v>50</v>
      </c>
      <c r="B39" s="9">
        <v>0.76</v>
      </c>
      <c r="C39" s="9"/>
      <c r="D39" s="35" t="s">
        <v>51</v>
      </c>
      <c r="E39" s="34"/>
      <c r="F39" s="35"/>
      <c r="G39" s="36"/>
      <c r="H39" s="36">
        <v>1.04</v>
      </c>
      <c r="I39" s="10">
        <f t="shared" si="12"/>
        <v>1.8</v>
      </c>
      <c r="J39" s="36">
        <v>1.04</v>
      </c>
      <c r="K39" s="10">
        <f t="shared" si="13"/>
        <v>0.76</v>
      </c>
    </row>
    <row r="40" spans="1:12">
      <c r="A40" s="6" t="s">
        <v>52</v>
      </c>
      <c r="B40" s="9">
        <v>1.87</v>
      </c>
      <c r="C40" s="9"/>
      <c r="D40" s="35" t="s">
        <v>51</v>
      </c>
      <c r="E40" s="34"/>
      <c r="F40" s="35"/>
      <c r="G40" s="36"/>
      <c r="H40" s="36">
        <v>4.82</v>
      </c>
      <c r="I40" s="10">
        <f t="shared" si="12"/>
        <v>6.69</v>
      </c>
      <c r="J40" s="36">
        <v>4.82</v>
      </c>
      <c r="K40" s="10">
        <f t="shared" si="13"/>
        <v>1.87</v>
      </c>
    </row>
    <row r="41" spans="1:12">
      <c r="A41" s="6" t="s">
        <v>50</v>
      </c>
      <c r="B41" s="9">
        <v>0.76</v>
      </c>
      <c r="C41" s="9"/>
      <c r="D41" s="35" t="s">
        <v>51</v>
      </c>
      <c r="E41" s="34"/>
      <c r="F41" s="35"/>
      <c r="G41" s="36"/>
      <c r="H41" s="36">
        <v>1.04</v>
      </c>
      <c r="I41" s="10">
        <f t="shared" si="12"/>
        <v>1.8</v>
      </c>
      <c r="J41" s="36">
        <v>1.04</v>
      </c>
      <c r="K41" s="10">
        <f t="shared" si="13"/>
        <v>0.76</v>
      </c>
    </row>
    <row r="42" spans="1:12">
      <c r="A42" s="6" t="s">
        <v>52</v>
      </c>
      <c r="B42" s="9">
        <v>1.87</v>
      </c>
      <c r="C42" s="9"/>
      <c r="D42" s="35" t="s">
        <v>51</v>
      </c>
      <c r="E42" s="34"/>
      <c r="F42" s="35"/>
      <c r="G42" s="36"/>
      <c r="H42" s="36">
        <v>4.82</v>
      </c>
      <c r="I42" s="10">
        <f t="shared" si="12"/>
        <v>6.69</v>
      </c>
      <c r="J42" s="36">
        <v>4.82</v>
      </c>
      <c r="K42" s="10">
        <f t="shared" si="13"/>
        <v>1.87</v>
      </c>
    </row>
    <row r="43" spans="1:12">
      <c r="A43" s="8" t="s">
        <v>63</v>
      </c>
      <c r="B43" s="8" t="s">
        <v>0</v>
      </c>
      <c r="C43" s="4" t="s">
        <v>48</v>
      </c>
      <c r="D43" s="4" t="s">
        <v>22</v>
      </c>
      <c r="E43" s="11" t="s">
        <v>0</v>
      </c>
      <c r="F43" s="4" t="s">
        <v>47</v>
      </c>
      <c r="G43" s="4" t="s">
        <v>48</v>
      </c>
      <c r="H43" s="4" t="s">
        <v>23</v>
      </c>
      <c r="I43" s="4" t="s">
        <v>48</v>
      </c>
      <c r="J43" s="4" t="s">
        <v>48</v>
      </c>
      <c r="K43" s="4" t="s">
        <v>48</v>
      </c>
    </row>
    <row r="44" spans="1:12">
      <c r="A44" t="s">
        <v>102</v>
      </c>
      <c r="E44" s="12"/>
      <c r="I44" s="13">
        <f>SUM(I37:I42)</f>
        <v>21.3</v>
      </c>
      <c r="J44" s="13">
        <f>SUM(J37:J42)</f>
        <v>11.72</v>
      </c>
      <c r="K44" s="13">
        <f>SUM(K37:K42)</f>
        <v>9.58</v>
      </c>
      <c r="L44" s="13"/>
    </row>
    <row r="45" spans="1:12">
      <c r="E45" s="12"/>
    </row>
    <row r="46" spans="1:12">
      <c r="A46" s="6" t="s">
        <v>53</v>
      </c>
      <c r="E46" s="12"/>
    </row>
    <row r="47" spans="1:12">
      <c r="A47" t="s">
        <v>111</v>
      </c>
      <c r="B47" s="9">
        <v>0.46</v>
      </c>
      <c r="C47" s="9">
        <v>0.25</v>
      </c>
      <c r="D47" s="35"/>
      <c r="E47" s="34"/>
      <c r="F47" s="35"/>
      <c r="G47" s="36"/>
      <c r="H47" s="36">
        <f t="shared" ref="H47:H48" si="14">E47*G47</f>
        <v>0</v>
      </c>
      <c r="I47" s="10">
        <f t="shared" ref="I47:I50" si="15">SUM(B47:C47)+H47</f>
        <v>0.71</v>
      </c>
      <c r="J47" s="36">
        <v>0</v>
      </c>
      <c r="K47" s="10">
        <f t="shared" ref="K47:K50" si="16">I47-J47</f>
        <v>0.71</v>
      </c>
    </row>
    <row r="48" spans="1:12">
      <c r="A48" t="s">
        <v>112</v>
      </c>
      <c r="B48" s="9">
        <v>0.77</v>
      </c>
      <c r="C48" s="9">
        <v>1.29</v>
      </c>
      <c r="D48" s="35"/>
      <c r="E48" s="34"/>
      <c r="F48" s="35"/>
      <c r="G48" s="36"/>
      <c r="H48" s="36">
        <f t="shared" si="14"/>
        <v>0</v>
      </c>
      <c r="I48" s="10">
        <f t="shared" si="15"/>
        <v>2.06</v>
      </c>
      <c r="J48" s="36">
        <v>0</v>
      </c>
      <c r="K48" s="10">
        <f t="shared" si="16"/>
        <v>2.06</v>
      </c>
    </row>
    <row r="49" spans="1:12">
      <c r="A49" s="6" t="s">
        <v>54</v>
      </c>
      <c r="B49" s="9"/>
      <c r="C49" s="9"/>
      <c r="D49" s="35"/>
      <c r="E49" s="34"/>
      <c r="F49" s="35"/>
      <c r="G49" s="36"/>
      <c r="H49" s="36">
        <v>12.5</v>
      </c>
      <c r="I49" s="10">
        <f t="shared" si="15"/>
        <v>12.5</v>
      </c>
      <c r="J49" s="36">
        <v>0</v>
      </c>
      <c r="K49" s="10">
        <f t="shared" si="16"/>
        <v>12.5</v>
      </c>
    </row>
    <row r="50" spans="1:12">
      <c r="A50" t="s">
        <v>113</v>
      </c>
      <c r="B50" s="9">
        <v>4.74</v>
      </c>
      <c r="C50" s="9">
        <v>9.93</v>
      </c>
      <c r="D50" s="35"/>
      <c r="E50" s="34"/>
      <c r="F50" s="35"/>
      <c r="G50" s="36"/>
      <c r="H50" s="36">
        <f>E50*G50</f>
        <v>0</v>
      </c>
      <c r="I50" s="10">
        <f t="shared" si="15"/>
        <v>14.67</v>
      </c>
      <c r="J50" s="36">
        <v>0</v>
      </c>
      <c r="K50" s="10">
        <f t="shared" si="16"/>
        <v>14.67</v>
      </c>
    </row>
    <row r="51" spans="1:12">
      <c r="A51" s="8" t="s">
        <v>63</v>
      </c>
      <c r="B51" s="8" t="s">
        <v>0</v>
      </c>
      <c r="C51" s="4" t="s">
        <v>48</v>
      </c>
      <c r="D51" s="4" t="s">
        <v>22</v>
      </c>
      <c r="E51" s="11" t="s">
        <v>0</v>
      </c>
      <c r="F51" s="4" t="s">
        <v>47</v>
      </c>
      <c r="G51" s="4" t="s">
        <v>48</v>
      </c>
      <c r="H51" s="4" t="s">
        <v>23</v>
      </c>
      <c r="I51" s="4" t="s">
        <v>48</v>
      </c>
      <c r="J51" s="4" t="s">
        <v>48</v>
      </c>
      <c r="K51" s="4" t="s">
        <v>48</v>
      </c>
    </row>
    <row r="52" spans="1:12">
      <c r="A52" s="6" t="s">
        <v>55</v>
      </c>
      <c r="E52" s="12"/>
      <c r="I52" s="13">
        <f t="shared" ref="I52:J52" si="17">SUM(I47:I50)</f>
        <v>29.939999999999998</v>
      </c>
      <c r="J52" s="13">
        <f t="shared" si="17"/>
        <v>0</v>
      </c>
      <c r="K52" s="13">
        <f>SUM(K47:K50)</f>
        <v>29.939999999999998</v>
      </c>
      <c r="L52" s="13"/>
    </row>
    <row r="53" spans="1:12">
      <c r="E53" s="12"/>
    </row>
    <row r="54" spans="1:12">
      <c r="A54" t="s">
        <v>103</v>
      </c>
      <c r="B54" s="29"/>
      <c r="C54" s="29"/>
      <c r="E54" s="12"/>
    </row>
    <row r="55" spans="1:12">
      <c r="A55" t="s">
        <v>110</v>
      </c>
      <c r="B55" s="9">
        <v>0.46</v>
      </c>
      <c r="C55" s="9">
        <v>0.25</v>
      </c>
      <c r="D55" s="35"/>
      <c r="E55" s="34"/>
      <c r="F55" s="35"/>
      <c r="G55" s="36"/>
      <c r="H55" s="36">
        <f t="shared" ref="H55" si="18">E55*G55</f>
        <v>0</v>
      </c>
      <c r="I55" s="10">
        <f t="shared" ref="I55:I57" si="19">SUM(B55:C55)+H55</f>
        <v>0.71</v>
      </c>
      <c r="J55" s="36">
        <v>0</v>
      </c>
      <c r="K55" s="10">
        <f t="shared" ref="K55:K57" si="20">I55-J55</f>
        <v>0.71</v>
      </c>
    </row>
    <row r="56" spans="1:12">
      <c r="A56" s="6" t="s">
        <v>50</v>
      </c>
      <c r="B56" s="9">
        <v>0.76</v>
      </c>
      <c r="C56" s="9"/>
      <c r="D56" s="35" t="s">
        <v>51</v>
      </c>
      <c r="E56" s="34"/>
      <c r="F56" s="35"/>
      <c r="G56" s="36"/>
      <c r="H56" s="36">
        <v>1.04</v>
      </c>
      <c r="I56" s="10">
        <f t="shared" si="19"/>
        <v>1.8</v>
      </c>
      <c r="J56" s="36">
        <v>1.04</v>
      </c>
      <c r="K56" s="10">
        <f t="shared" si="20"/>
        <v>0.76</v>
      </c>
    </row>
    <row r="57" spans="1:12">
      <c r="A57" s="6" t="s">
        <v>52</v>
      </c>
      <c r="B57" s="9">
        <v>1.87</v>
      </c>
      <c r="C57" s="9"/>
      <c r="D57" s="35" t="s">
        <v>51</v>
      </c>
      <c r="E57" s="34"/>
      <c r="F57" s="35"/>
      <c r="G57" s="36"/>
      <c r="H57" s="36">
        <v>4.82</v>
      </c>
      <c r="I57" s="10">
        <f t="shared" si="19"/>
        <v>6.69</v>
      </c>
      <c r="J57" s="36">
        <v>4.82</v>
      </c>
      <c r="K57" s="10">
        <f t="shared" si="20"/>
        <v>1.87</v>
      </c>
    </row>
    <row r="58" spans="1:12">
      <c r="A58" s="28" t="s">
        <v>63</v>
      </c>
      <c r="B58" s="28" t="s">
        <v>0</v>
      </c>
      <c r="C58" s="27" t="s">
        <v>48</v>
      </c>
      <c r="D58" s="27" t="s">
        <v>22</v>
      </c>
      <c r="E58" s="11" t="s">
        <v>0</v>
      </c>
      <c r="F58" s="27" t="s">
        <v>47</v>
      </c>
      <c r="G58" s="27" t="s">
        <v>48</v>
      </c>
      <c r="H58" s="27" t="s">
        <v>23</v>
      </c>
      <c r="I58" s="27" t="s">
        <v>48</v>
      </c>
      <c r="J58" s="27" t="s">
        <v>48</v>
      </c>
      <c r="K58" s="27" t="s">
        <v>48</v>
      </c>
    </row>
    <row r="59" spans="1:12">
      <c r="A59" t="s">
        <v>104</v>
      </c>
      <c r="B59" s="29"/>
      <c r="C59" s="29"/>
      <c r="E59" s="12"/>
      <c r="I59" s="13">
        <f>SUM(I55:I57)</f>
        <v>9.1999999999999993</v>
      </c>
      <c r="J59" s="13">
        <f>SUM(J55:J57)</f>
        <v>5.86</v>
      </c>
      <c r="K59" s="13">
        <f>SUM(K55:K57)</f>
        <v>3.34</v>
      </c>
      <c r="L59" s="13"/>
    </row>
    <row r="60" spans="1:12">
      <c r="B60" s="29"/>
      <c r="C60" s="29"/>
      <c r="E60" s="12"/>
    </row>
    <row r="61" spans="1:12">
      <c r="A61" s="6" t="s">
        <v>56</v>
      </c>
      <c r="E61" s="12"/>
    </row>
    <row r="62" spans="1:12">
      <c r="A62" t="s">
        <v>111</v>
      </c>
      <c r="B62" s="9">
        <v>0.46</v>
      </c>
      <c r="C62" s="9">
        <v>0.25</v>
      </c>
      <c r="D62" s="35"/>
      <c r="E62" s="34"/>
      <c r="F62" s="35"/>
      <c r="G62" s="36"/>
      <c r="H62" s="36">
        <f t="shared" ref="H62:H64" si="21">E62*G62</f>
        <v>0</v>
      </c>
      <c r="I62" s="10">
        <f t="shared" ref="I62:I65" si="22">SUM(B62:C62)+H62</f>
        <v>0.71</v>
      </c>
      <c r="J62" s="36">
        <v>0</v>
      </c>
      <c r="K62" s="10">
        <f t="shared" ref="K62:K65" si="23">I62-J62</f>
        <v>0.71</v>
      </c>
    </row>
    <row r="63" spans="1:12">
      <c r="A63" t="s">
        <v>112</v>
      </c>
      <c r="B63" s="9">
        <v>1.08</v>
      </c>
      <c r="C63" s="9">
        <v>1.8</v>
      </c>
      <c r="D63" s="35"/>
      <c r="E63" s="34"/>
      <c r="F63" s="35"/>
      <c r="G63" s="36"/>
      <c r="H63" s="36">
        <f t="shared" si="21"/>
        <v>0</v>
      </c>
      <c r="I63" s="10">
        <f t="shared" si="22"/>
        <v>2.88</v>
      </c>
      <c r="J63" s="36">
        <v>0</v>
      </c>
      <c r="K63" s="10">
        <f t="shared" si="23"/>
        <v>2.88</v>
      </c>
    </row>
    <row r="64" spans="1:12">
      <c r="A64" t="s">
        <v>114</v>
      </c>
      <c r="B64" s="9">
        <v>1.97</v>
      </c>
      <c r="C64" s="9">
        <v>3.77</v>
      </c>
      <c r="D64" s="35" t="s">
        <v>58</v>
      </c>
      <c r="E64" s="34">
        <v>5.1799999999999999E-2</v>
      </c>
      <c r="F64" s="35" t="s">
        <v>59</v>
      </c>
      <c r="G64" s="36">
        <v>21.63</v>
      </c>
      <c r="H64" s="36">
        <f t="shared" si="21"/>
        <v>1.1204339999999999</v>
      </c>
      <c r="I64" s="10">
        <f t="shared" si="22"/>
        <v>6.8604339999999997</v>
      </c>
      <c r="J64" s="36">
        <v>0</v>
      </c>
      <c r="K64" s="10">
        <f t="shared" si="23"/>
        <v>6.8604339999999997</v>
      </c>
    </row>
    <row r="65" spans="1:12">
      <c r="A65" t="s">
        <v>105</v>
      </c>
      <c r="B65" s="9"/>
      <c r="C65" s="9"/>
      <c r="D65" s="35"/>
      <c r="E65" s="34"/>
      <c r="F65" s="35"/>
      <c r="G65" s="36"/>
      <c r="H65" s="36">
        <v>6.25</v>
      </c>
      <c r="I65" s="10">
        <f t="shared" si="22"/>
        <v>6.25</v>
      </c>
      <c r="J65" s="36">
        <v>0</v>
      </c>
      <c r="K65" s="10">
        <f t="shared" si="23"/>
        <v>6.25</v>
      </c>
    </row>
    <row r="66" spans="1:12">
      <c r="A66" s="8" t="s">
        <v>63</v>
      </c>
      <c r="B66" s="8" t="s">
        <v>0</v>
      </c>
      <c r="C66" s="4" t="s">
        <v>48</v>
      </c>
      <c r="D66" s="4" t="s">
        <v>22</v>
      </c>
      <c r="E66" s="11" t="s">
        <v>0</v>
      </c>
      <c r="F66" s="4" t="s">
        <v>47</v>
      </c>
      <c r="G66" s="4" t="s">
        <v>48</v>
      </c>
      <c r="H66" s="4" t="s">
        <v>23</v>
      </c>
      <c r="I66" s="4" t="s">
        <v>48</v>
      </c>
      <c r="J66" s="4" t="s">
        <v>48</v>
      </c>
      <c r="K66" s="4" t="s">
        <v>48</v>
      </c>
    </row>
    <row r="67" spans="1:12">
      <c r="A67" s="6" t="s">
        <v>57</v>
      </c>
      <c r="E67" s="12"/>
      <c r="I67" s="13">
        <f t="shared" ref="I67:J67" si="24">SUM(I62:I65)</f>
        <v>16.700434000000001</v>
      </c>
      <c r="J67" s="13">
        <f t="shared" si="24"/>
        <v>0</v>
      </c>
      <c r="K67" s="13">
        <f>SUM(K62:K65)</f>
        <v>16.700434000000001</v>
      </c>
      <c r="L67" s="13"/>
    </row>
    <row r="68" spans="1:12">
      <c r="E68" s="12"/>
    </row>
    <row r="69" spans="1:12">
      <c r="A69" s="6" t="s">
        <v>60</v>
      </c>
      <c r="H69" s="36">
        <v>2.36</v>
      </c>
      <c r="I69" s="10">
        <f t="shared" ref="I69" si="25">SUM(B69:C69)+H69</f>
        <v>2.36</v>
      </c>
      <c r="J69" s="36">
        <v>0</v>
      </c>
      <c r="K69" s="10">
        <f t="shared" ref="K69" si="26">I69-J69</f>
        <v>2.36</v>
      </c>
      <c r="L69" s="13"/>
    </row>
    <row r="70" spans="1:12">
      <c r="A70" s="4" t="s">
        <v>36</v>
      </c>
      <c r="B70" s="8" t="s">
        <v>11</v>
      </c>
      <c r="C70" s="4" t="s">
        <v>11</v>
      </c>
      <c r="D70" s="4" t="s">
        <v>37</v>
      </c>
      <c r="E70" s="4" t="s">
        <v>11</v>
      </c>
      <c r="F70" s="4" t="s">
        <v>38</v>
      </c>
      <c r="G70" s="4" t="s">
        <v>13</v>
      </c>
      <c r="H70" s="4" t="s">
        <v>14</v>
      </c>
      <c r="I70" s="4" t="s">
        <v>12</v>
      </c>
      <c r="J70" s="4" t="s">
        <v>12</v>
      </c>
      <c r="K70" s="4" t="s">
        <v>12</v>
      </c>
    </row>
    <row r="71" spans="1:12">
      <c r="A71" s="6" t="s">
        <v>61</v>
      </c>
      <c r="I71" s="13">
        <f>I69+I67+I59+I52+I44+I34+I27+I20</f>
        <v>279.122434</v>
      </c>
      <c r="J71" s="13">
        <f t="shared" ref="J71:K71" si="27">J69+J67+J59+J52+J44+J34+J27+J20</f>
        <v>17.580000000000002</v>
      </c>
      <c r="K71" s="13">
        <f t="shared" si="27"/>
        <v>261.54243400000001</v>
      </c>
      <c r="L71" s="13"/>
    </row>
    <row r="72" spans="1:12">
      <c r="A72" s="25" t="s">
        <v>82</v>
      </c>
      <c r="B72" s="1" t="s">
        <v>82</v>
      </c>
      <c r="C72" s="1" t="s">
        <v>82</v>
      </c>
      <c r="D72" s="1" t="s">
        <v>82</v>
      </c>
      <c r="E72" s="1" t="s">
        <v>82</v>
      </c>
      <c r="F72" s="1" t="s">
        <v>82</v>
      </c>
      <c r="G72" s="1" t="s">
        <v>82</v>
      </c>
      <c r="H72" s="1" t="s">
        <v>82</v>
      </c>
      <c r="I72" s="1" t="s">
        <v>82</v>
      </c>
      <c r="J72" s="1" t="s">
        <v>82</v>
      </c>
      <c r="K72" s="1" t="s">
        <v>82</v>
      </c>
      <c r="L72" s="23"/>
    </row>
    <row r="73" spans="1:12">
      <c r="A73" s="7" t="s">
        <v>62</v>
      </c>
      <c r="B73" s="22" t="s">
        <v>81</v>
      </c>
      <c r="I73" s="13">
        <f>RETURNS!E17-VARIABLECosts!I71</f>
        <v>26.962566000000038</v>
      </c>
      <c r="J73" s="13">
        <f>RETURNS!F17-VARIABLECosts!J71</f>
        <v>57.42</v>
      </c>
      <c r="K73" s="13">
        <f>RETURNS!G17-VARIABLECosts!K71</f>
        <v>-30.457434000000006</v>
      </c>
      <c r="L73" s="13"/>
    </row>
    <row r="75" spans="1:12">
      <c r="J75" s="1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38" t="s">
        <v>84</v>
      </c>
      <c r="B1" s="42"/>
      <c r="C1" s="42"/>
      <c r="D1" s="42"/>
      <c r="E1" s="42"/>
      <c r="F1" s="32"/>
      <c r="G1" s="32"/>
      <c r="H1" s="31"/>
    </row>
    <row r="2" spans="1:8" s="6" customFormat="1" ht="18">
      <c r="A2" s="38" t="s">
        <v>85</v>
      </c>
      <c r="B2" s="42"/>
      <c r="C2" s="42"/>
      <c r="D2" s="42"/>
      <c r="E2" s="42"/>
      <c r="F2" s="38"/>
      <c r="G2" s="42"/>
    </row>
    <row r="3" spans="1:8" s="6" customFormat="1" ht="18">
      <c r="A3" s="38" t="str">
        <f>RETURNS!A3</f>
        <v>Alfalfa Establishment - Riverton Area</v>
      </c>
      <c r="B3" s="42"/>
      <c r="C3" s="42"/>
      <c r="D3" s="42"/>
      <c r="E3" s="42"/>
      <c r="F3" s="38"/>
      <c r="G3" s="42"/>
    </row>
    <row r="4" spans="1:8" s="6" customFormat="1" ht="18">
      <c r="A4" s="38" t="str">
        <f>RETURNS!A4</f>
        <v>40 Acre Enterprise</v>
      </c>
      <c r="B4" s="42"/>
      <c r="C4" s="42"/>
      <c r="D4" s="42"/>
      <c r="E4" s="42"/>
      <c r="F4" s="38"/>
      <c r="G4" s="42"/>
    </row>
    <row r="5" spans="1:8">
      <c r="A5" s="24" t="s">
        <v>101</v>
      </c>
      <c r="B5" s="1" t="s">
        <v>82</v>
      </c>
      <c r="C5" s="1" t="s">
        <v>82</v>
      </c>
      <c r="D5" s="1" t="s">
        <v>82</v>
      </c>
      <c r="E5" s="1" t="s">
        <v>82</v>
      </c>
      <c r="F5" s="23" t="s">
        <v>83</v>
      </c>
    </row>
    <row r="6" spans="1:8">
      <c r="D6" s="37" t="s">
        <v>1</v>
      </c>
      <c r="E6" s="37"/>
    </row>
    <row r="7" spans="1:8">
      <c r="C7" s="2" t="s">
        <v>2</v>
      </c>
      <c r="D7" s="4" t="s">
        <v>3</v>
      </c>
      <c r="E7" s="4"/>
    </row>
    <row r="8" spans="1:8">
      <c r="A8" t="s">
        <v>64</v>
      </c>
      <c r="B8" s="2" t="s">
        <v>7</v>
      </c>
      <c r="C8" s="2" t="s">
        <v>4</v>
      </c>
      <c r="D8" s="4" t="s">
        <v>20</v>
      </c>
      <c r="E8" s="4" t="s">
        <v>21</v>
      </c>
    </row>
    <row r="9" spans="1:8">
      <c r="A9" t="s">
        <v>65</v>
      </c>
      <c r="B9" s="1" t="s">
        <v>76</v>
      </c>
      <c r="C9" s="2" t="s">
        <v>11</v>
      </c>
      <c r="D9" s="4" t="s">
        <v>12</v>
      </c>
      <c r="E9" s="4" t="s">
        <v>12</v>
      </c>
    </row>
    <row r="10" spans="1:8">
      <c r="A10" t="s">
        <v>66</v>
      </c>
    </row>
    <row r="11" spans="1:8">
      <c r="A11" t="s">
        <v>77</v>
      </c>
      <c r="B11" s="2" t="s">
        <v>67</v>
      </c>
      <c r="C11" s="36">
        <v>2.33</v>
      </c>
      <c r="D11" s="36">
        <v>0</v>
      </c>
      <c r="E11" s="10">
        <f t="shared" ref="E11:E27" si="0">C11-D11</f>
        <v>2.33</v>
      </c>
    </row>
    <row r="12" spans="1:8">
      <c r="A12" t="s">
        <v>78</v>
      </c>
      <c r="B12" s="2" t="s">
        <v>67</v>
      </c>
      <c r="C12" s="36">
        <v>3.73</v>
      </c>
      <c r="D12" s="36">
        <v>0</v>
      </c>
      <c r="E12" s="10">
        <f t="shared" si="0"/>
        <v>3.73</v>
      </c>
    </row>
    <row r="13" spans="1:8">
      <c r="A13" t="s">
        <v>79</v>
      </c>
      <c r="B13" s="2" t="s">
        <v>67</v>
      </c>
      <c r="C13" s="36">
        <v>18.079999999999998</v>
      </c>
      <c r="D13" s="36">
        <v>0</v>
      </c>
      <c r="E13" s="10">
        <f t="shared" si="0"/>
        <v>18.079999999999998</v>
      </c>
    </row>
    <row r="14" spans="1:8">
      <c r="A14" t="s">
        <v>80</v>
      </c>
      <c r="B14" s="2" t="s">
        <v>67</v>
      </c>
      <c r="C14" s="36">
        <v>28.12</v>
      </c>
      <c r="D14" s="36">
        <v>0</v>
      </c>
      <c r="E14" s="10">
        <f t="shared" si="0"/>
        <v>28.12</v>
      </c>
    </row>
    <row r="15" spans="1:8">
      <c r="A15" t="s">
        <v>68</v>
      </c>
      <c r="C15" s="36"/>
      <c r="D15" s="36"/>
      <c r="E15" s="10">
        <f t="shared" si="0"/>
        <v>0</v>
      </c>
    </row>
    <row r="16" spans="1:8">
      <c r="A16" s="21" t="s">
        <v>77</v>
      </c>
      <c r="B16" s="2" t="s">
        <v>67</v>
      </c>
      <c r="C16" s="36">
        <v>0.52</v>
      </c>
      <c r="D16" s="36">
        <v>0.52</v>
      </c>
      <c r="E16" s="10">
        <f t="shared" si="0"/>
        <v>0</v>
      </c>
    </row>
    <row r="17" spans="1:6">
      <c r="A17" s="21" t="s">
        <v>78</v>
      </c>
      <c r="B17" s="2" t="s">
        <v>67</v>
      </c>
      <c r="C17" s="36">
        <v>0.24</v>
      </c>
      <c r="D17" s="36">
        <v>0.24</v>
      </c>
      <c r="E17" s="10">
        <f t="shared" si="0"/>
        <v>0</v>
      </c>
    </row>
    <row r="18" spans="1:6">
      <c r="A18" s="21" t="s">
        <v>79</v>
      </c>
      <c r="B18" s="2" t="s">
        <v>67</v>
      </c>
      <c r="C18" s="36">
        <v>4.9800000000000004</v>
      </c>
      <c r="D18" s="36">
        <v>4.9800000000000004</v>
      </c>
      <c r="E18" s="10">
        <f t="shared" si="0"/>
        <v>0</v>
      </c>
    </row>
    <row r="19" spans="1:6">
      <c r="A19" s="21" t="s">
        <v>80</v>
      </c>
      <c r="B19" s="2" t="s">
        <v>67</v>
      </c>
      <c r="C19" s="36">
        <v>4.3</v>
      </c>
      <c r="D19" s="36">
        <v>4.3</v>
      </c>
      <c r="E19" s="10">
        <f t="shared" si="0"/>
        <v>0</v>
      </c>
    </row>
    <row r="20" spans="1:6">
      <c r="A20" t="s">
        <v>69</v>
      </c>
      <c r="C20" s="36"/>
      <c r="D20" s="36"/>
      <c r="E20" s="10">
        <f t="shared" si="0"/>
        <v>0</v>
      </c>
    </row>
    <row r="21" spans="1:6">
      <c r="A21" t="s">
        <v>77</v>
      </c>
      <c r="B21" s="2" t="s">
        <v>67</v>
      </c>
      <c r="C21" s="36">
        <v>0.6</v>
      </c>
      <c r="D21" s="36">
        <v>0.6</v>
      </c>
      <c r="E21" s="10">
        <f t="shared" si="0"/>
        <v>0</v>
      </c>
    </row>
    <row r="22" spans="1:6">
      <c r="A22" t="s">
        <v>78</v>
      </c>
      <c r="B22" s="2" t="s">
        <v>67</v>
      </c>
      <c r="C22" s="36">
        <v>0.28000000000000003</v>
      </c>
      <c r="D22" s="36">
        <v>0.28000000000000003</v>
      </c>
      <c r="E22" s="10">
        <f t="shared" si="0"/>
        <v>0</v>
      </c>
    </row>
    <row r="23" spans="1:6">
      <c r="A23" t="s">
        <v>79</v>
      </c>
      <c r="B23" s="2" t="s">
        <v>67</v>
      </c>
      <c r="C23" s="36">
        <v>5.08</v>
      </c>
      <c r="D23" s="36">
        <v>5.08</v>
      </c>
      <c r="E23" s="10">
        <f t="shared" si="0"/>
        <v>0</v>
      </c>
    </row>
    <row r="24" spans="1:6">
      <c r="A24" t="s">
        <v>80</v>
      </c>
      <c r="B24" s="2" t="s">
        <v>67</v>
      </c>
      <c r="C24" s="36">
        <v>7.7</v>
      </c>
      <c r="D24" s="36">
        <v>7.7</v>
      </c>
      <c r="E24" s="10">
        <f t="shared" si="0"/>
        <v>0</v>
      </c>
    </row>
    <row r="25" spans="1:6">
      <c r="A25" t="s">
        <v>70</v>
      </c>
      <c r="C25" s="36"/>
      <c r="D25" s="36"/>
      <c r="E25" s="10">
        <f t="shared" si="0"/>
        <v>0</v>
      </c>
    </row>
    <row r="26" spans="1:6">
      <c r="A26" t="s">
        <v>77</v>
      </c>
      <c r="B26" s="2" t="s">
        <v>67</v>
      </c>
      <c r="C26" s="36">
        <v>4.3099999999999996</v>
      </c>
      <c r="D26" s="36">
        <v>4.3099999999999996</v>
      </c>
      <c r="E26" s="10">
        <f t="shared" si="0"/>
        <v>0</v>
      </c>
    </row>
    <row r="27" spans="1:6">
      <c r="A27" t="s">
        <v>79</v>
      </c>
      <c r="B27" s="2" t="s">
        <v>67</v>
      </c>
      <c r="C27" s="36">
        <v>38.979999999999997</v>
      </c>
      <c r="D27" s="36">
        <v>38.979999999999997</v>
      </c>
      <c r="E27" s="10">
        <f t="shared" si="0"/>
        <v>0</v>
      </c>
    </row>
    <row r="28" spans="1:6">
      <c r="A28" s="2" t="s">
        <v>65</v>
      </c>
      <c r="B28" s="1" t="s">
        <v>76</v>
      </c>
      <c r="C28" s="2" t="s">
        <v>11</v>
      </c>
      <c r="D28" s="2" t="s">
        <v>12</v>
      </c>
      <c r="E28" s="2" t="s">
        <v>12</v>
      </c>
    </row>
    <row r="29" spans="1:6">
      <c r="A29" t="s">
        <v>71</v>
      </c>
      <c r="C29" s="3">
        <f>SUM(C11:C27)</f>
        <v>119.25000000000003</v>
      </c>
      <c r="D29" s="3">
        <f>SUM(D11:D27)</f>
        <v>66.989999999999995</v>
      </c>
      <c r="E29" s="3">
        <f>SUM(E11:E27)</f>
        <v>52.260000000000005</v>
      </c>
      <c r="F29" s="33"/>
    </row>
    <row r="30" spans="1:6">
      <c r="A30" s="25" t="s">
        <v>82</v>
      </c>
      <c r="B30" s="1" t="s">
        <v>82</v>
      </c>
      <c r="C30" s="1" t="s">
        <v>82</v>
      </c>
      <c r="D30" s="1" t="s">
        <v>82</v>
      </c>
      <c r="E30" s="1" t="s">
        <v>82</v>
      </c>
      <c r="F30" s="23" t="s">
        <v>83</v>
      </c>
    </row>
    <row r="32" spans="1:6">
      <c r="A32" t="s">
        <v>72</v>
      </c>
      <c r="C32" s="3">
        <f>VARIABLECosts!I71+FIXEDCosts!C29</f>
        <v>398.372434</v>
      </c>
      <c r="D32" s="3">
        <f>VARIABLECosts!J71+FIXEDCosts!D29</f>
        <v>84.57</v>
      </c>
      <c r="E32" s="3">
        <f>VARIABLECosts!K71+FIXEDCosts!E29</f>
        <v>313.80243400000001</v>
      </c>
      <c r="F32" s="33"/>
    </row>
    <row r="33" spans="1:6">
      <c r="A33" t="s">
        <v>73</v>
      </c>
      <c r="B33" s="23" t="s">
        <v>74</v>
      </c>
      <c r="C33" s="23" t="s">
        <v>74</v>
      </c>
      <c r="D33" s="23" t="s">
        <v>74</v>
      </c>
      <c r="E33" s="23" t="s">
        <v>74</v>
      </c>
      <c r="F33" s="23" t="s">
        <v>83</v>
      </c>
    </row>
    <row r="34" spans="1:6">
      <c r="A34" t="s">
        <v>75</v>
      </c>
      <c r="C34" s="20">
        <f>RETURNS!E17-FIXEDCosts!C32</f>
        <v>-92.287433999999962</v>
      </c>
      <c r="D34" s="20">
        <f>RETURNS!F17-FIXEDCosts!D32</f>
        <v>-9.5699999999999932</v>
      </c>
      <c r="E34" s="20">
        <f>RETURNS!G17-FIXEDCosts!E32</f>
        <v>-82.717433999999997</v>
      </c>
      <c r="F34" s="33"/>
    </row>
    <row r="35" spans="1:6">
      <c r="A35" t="s">
        <v>73</v>
      </c>
      <c r="B35" s="23" t="s">
        <v>74</v>
      </c>
      <c r="C35" s="23" t="s">
        <v>74</v>
      </c>
      <c r="D35" s="23" t="s">
        <v>74</v>
      </c>
      <c r="E35" s="23" t="s">
        <v>74</v>
      </c>
      <c r="F35" s="23" t="s">
        <v>83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2008-12-31T19:26:32Z</cp:lastPrinted>
  <dcterms:created xsi:type="dcterms:W3CDTF">2008-12-23T01:27:28Z</dcterms:created>
  <dcterms:modified xsi:type="dcterms:W3CDTF">2009-01-03T17:14:49Z</dcterms:modified>
</cp:coreProperties>
</file>