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6095" windowHeight="13230"/>
  </bookViews>
  <sheets>
    <sheet name="RETURNS" sheetId="1" r:id="rId1"/>
    <sheet name="VARIABLECosts" sheetId="2" r:id="rId2"/>
    <sheet name="FIXEDCosts" sheetId="3" r:id="rId3"/>
  </sheets>
  <calcPr calcId="125725"/>
</workbook>
</file>

<file path=xl/calcChain.xml><?xml version="1.0" encoding="utf-8"?>
<calcChain xmlns="http://schemas.openxmlformats.org/spreadsheetml/2006/main">
  <c r="A4" i="3"/>
  <c r="A4" i="2"/>
  <c r="F14" i="1"/>
  <c r="C29" i="3"/>
  <c r="H59" i="2"/>
  <c r="I47"/>
  <c r="K47" s="1"/>
  <c r="I46"/>
  <c r="K46" s="1"/>
  <c r="I49"/>
  <c r="K49" s="1"/>
  <c r="I48"/>
  <c r="K48" s="1"/>
  <c r="H44"/>
  <c r="I44" s="1"/>
  <c r="J53"/>
  <c r="I43"/>
  <c r="K43" s="1"/>
  <c r="I42"/>
  <c r="K42" s="1"/>
  <c r="H41"/>
  <c r="I41" s="1"/>
  <c r="K41" s="1"/>
  <c r="K44" l="1"/>
  <c r="H29"/>
  <c r="I29" s="1"/>
  <c r="K29" s="1"/>
  <c r="H28"/>
  <c r="I28" s="1"/>
  <c r="K28" s="1"/>
  <c r="H26"/>
  <c r="I26" s="1"/>
  <c r="K26" s="1"/>
  <c r="K17"/>
  <c r="K18"/>
  <c r="E14" i="1"/>
  <c r="G14" s="1"/>
  <c r="K16" i="2"/>
  <c r="H16"/>
  <c r="A3" i="3"/>
  <c r="A3" i="2"/>
  <c r="J31"/>
  <c r="J20"/>
  <c r="H58"/>
  <c r="I58" s="1"/>
  <c r="K58" s="1"/>
  <c r="H57"/>
  <c r="H56"/>
  <c r="H45"/>
  <c r="H35"/>
  <c r="H34"/>
  <c r="I34" s="1"/>
  <c r="K34" s="1"/>
  <c r="H25"/>
  <c r="I25" s="1"/>
  <c r="K25" s="1"/>
  <c r="H24"/>
  <c r="I24" s="1"/>
  <c r="K24" s="1"/>
  <c r="E12" i="3"/>
  <c r="E13"/>
  <c r="E14"/>
  <c r="E15"/>
  <c r="E16"/>
  <c r="E17"/>
  <c r="E18"/>
  <c r="E19"/>
  <c r="E20"/>
  <c r="E21"/>
  <c r="E22"/>
  <c r="E23"/>
  <c r="E24"/>
  <c r="E25"/>
  <c r="E26"/>
  <c r="E27"/>
  <c r="E11"/>
  <c r="D29"/>
  <c r="I63" i="2"/>
  <c r="K63" s="1"/>
  <c r="J61"/>
  <c r="I57"/>
  <c r="K57" s="1"/>
  <c r="I59"/>
  <c r="K59" s="1"/>
  <c r="I56"/>
  <c r="K56" s="1"/>
  <c r="I45"/>
  <c r="K45" s="1"/>
  <c r="I50"/>
  <c r="K50" s="1"/>
  <c r="I51"/>
  <c r="K51" s="1"/>
  <c r="I35"/>
  <c r="K35" s="1"/>
  <c r="I36"/>
  <c r="K36" s="1"/>
  <c r="J38"/>
  <c r="K12"/>
  <c r="K11"/>
  <c r="I27"/>
  <c r="K27" s="1"/>
  <c r="I23"/>
  <c r="H18"/>
  <c r="H17"/>
  <c r="H12"/>
  <c r="H13"/>
  <c r="I13" s="1"/>
  <c r="H14"/>
  <c r="I14" s="1"/>
  <c r="K14" s="1"/>
  <c r="H15"/>
  <c r="I15" s="1"/>
  <c r="K15" s="1"/>
  <c r="H11"/>
  <c r="F16" i="1"/>
  <c r="E13"/>
  <c r="G13" s="1"/>
  <c r="J65" i="2" l="1"/>
  <c r="I53"/>
  <c r="K53"/>
  <c r="I20"/>
  <c r="I65" s="1"/>
  <c r="K13"/>
  <c r="K20"/>
  <c r="D32" i="3"/>
  <c r="D34" s="1"/>
  <c r="J67" i="2"/>
  <c r="K61"/>
  <c r="I61"/>
  <c r="I31"/>
  <c r="E29" i="3"/>
  <c r="I38" i="2"/>
  <c r="K38"/>
  <c r="K23"/>
  <c r="K31" s="1"/>
  <c r="E16" i="1"/>
  <c r="G16"/>
  <c r="K65" i="2" l="1"/>
  <c r="I67"/>
  <c r="K67"/>
  <c r="C32" i="3" l="1"/>
  <c r="C34" s="1"/>
  <c r="E32"/>
  <c r="E34" s="1"/>
</calcChain>
</file>

<file path=xl/sharedStrings.xml><?xml version="1.0" encoding="utf-8"?>
<sst xmlns="http://schemas.openxmlformats.org/spreadsheetml/2006/main" count="305" uniqueCount="110">
  <si>
    <t>---------</t>
  </si>
  <si>
    <t>--- Crop-Share ---</t>
  </si>
  <si>
    <t>Owner-</t>
  </si>
  <si>
    <t>Land-</t>
  </si>
  <si>
    <t>Operator</t>
  </si>
  <si>
    <t>GROSS INCOME Description</t>
  </si>
  <si>
    <t>Quantity</t>
  </si>
  <si>
    <t>Unit</t>
  </si>
  <si>
    <t>$/Unit</t>
  </si>
  <si>
    <t>Total</t>
  </si>
  <si>
    <t>=============================</t>
  </si>
  <si>
    <t>=========</t>
  </si>
  <si>
    <t>========</t>
  </si>
  <si>
    <t>=======</t>
  </si>
  <si>
    <t>==========</t>
  </si>
  <si>
    <t>CASH LAND RENT</t>
  </si>
  <si>
    <t>ACRE</t>
  </si>
  <si>
    <t>Total GROSS Income</t>
  </si>
  <si>
    <t>owner</t>
  </si>
  <si>
    <t>Tenant</t>
  </si>
  <si>
    <t>-----------------</t>
  </si>
  <si>
    <t>--------</t>
  </si>
  <si>
    <t>-  -  -  -  -  -   M   a   t  e  r  i  a  l  s   -  -  -  -  -  -</t>
  </si>
  <si>
    <t>Materials</t>
  </si>
  <si>
    <t>Dollars per Acre</t>
  </si>
  <si>
    <t># Units</t>
  </si>
  <si>
    <t>Total Cost</t>
  </si>
  <si>
    <t>VARIABLE COST Description</t>
  </si>
  <si>
    <t>LABOR</t>
  </si>
  <si>
    <t>MACHINERY</t>
  </si>
  <si>
    <t>Description</t>
  </si>
  <si>
    <t>Per Acre</t>
  </si>
  <si>
    <t>Type</t>
  </si>
  <si>
    <t>$/unit</t>
  </si>
  <si>
    <t>============================</t>
  </si>
  <si>
    <t>================</t>
  </si>
  <si>
    <t>=====</t>
  </si>
  <si>
    <t>**ANNUAL**</t>
  </si>
  <si>
    <t>METAL SHOP</t>
  </si>
  <si>
    <t>LOAFING SHED</t>
  </si>
  <si>
    <t>4-WHEELER</t>
  </si>
  <si>
    <t>1/2 TON PICKUP - 2WD</t>
  </si>
  <si>
    <t>1/2 TON PICKUP - 4WD</t>
  </si>
  <si>
    <t>GENERAL OVERHEAD</t>
  </si>
  <si>
    <t>OPERATOR MANAGEMENT</t>
  </si>
  <si>
    <t>-----</t>
  </si>
  <si>
    <t>-------</t>
  </si>
  <si>
    <t>Total ANNUAL</t>
  </si>
  <si>
    <t>CONCRETE DITCH</t>
  </si>
  <si>
    <t>Purchased Water</t>
  </si>
  <si>
    <t>GATED PIPE</t>
  </si>
  <si>
    <t>OPERATING INTEREST</t>
  </si>
  <si>
    <t>Total VARIABLE COST</t>
  </si>
  <si>
    <t>GROSS INCOME minus VARIABLE</t>
  </si>
  <si>
    <t>----------------------------------</t>
  </si>
  <si>
    <t>FIXED COST Description</t>
  </si>
  <si>
    <t>==============================</t>
  </si>
  <si>
    <t>Machinery and Equipment:</t>
  </si>
  <si>
    <t>Acre</t>
  </si>
  <si>
    <t>Buildings and Improvements:</t>
  </si>
  <si>
    <t>Irrigation:</t>
  </si>
  <si>
    <t>Land:</t>
  </si>
  <si>
    <t>Total FIXED Cost</t>
  </si>
  <si>
    <t>Total of ALL Cost</t>
  </si>
  <si>
    <t>+++++++++++++++++++++++++++++++</t>
  </si>
  <si>
    <t>+++++++++++++</t>
  </si>
  <si>
    <t>NET PROJECTED RETURNS</t>
  </si>
  <si>
    <t>======</t>
  </si>
  <si>
    <t xml:space="preserve">   Taxes</t>
  </si>
  <si>
    <t xml:space="preserve">   Insurance</t>
  </si>
  <si>
    <t xml:space="preserve">   Long Term Interest</t>
  </si>
  <si>
    <t xml:space="preserve">   Depreciation</t>
  </si>
  <si>
    <t xml:space="preserve"> COST</t>
  </si>
  <si>
    <t>----------------------------------------</t>
  </si>
  <si>
    <t xml:space="preserve"> </t>
  </si>
  <si>
    <t>Enterprise Budget</t>
  </si>
  <si>
    <t>Economic Costs and Returns per Acre</t>
  </si>
  <si>
    <t>40 Acre Enterprise</t>
  </si>
  <si>
    <t>FIXED COSTS SECTION ----------------</t>
  </si>
  <si>
    <t>VARIABLE COSTS SECTION ---------</t>
  </si>
  <si>
    <t>RETURNS SECTION ------------------</t>
  </si>
  <si>
    <t>Dry Beans - Riverton Area</t>
  </si>
  <si>
    <t>DRY BEANS</t>
  </si>
  <si>
    <t>CWT</t>
  </si>
  <si>
    <t>**PRE-PLANT SPRING**</t>
  </si>
  <si>
    <t>Total PRE-PLANT SPRING</t>
  </si>
  <si>
    <t>CUSTOM FERTILIZER 50-50-0</t>
  </si>
  <si>
    <t>SONALAN</t>
  </si>
  <si>
    <t>Gal</t>
  </si>
  <si>
    <t>**PLANT**</t>
  </si>
  <si>
    <t>Total PLANT</t>
  </si>
  <si>
    <t>CROP INSURANCE   BEANS</t>
  </si>
  <si>
    <t>BEAN SEED</t>
  </si>
  <si>
    <t>Cwt</t>
  </si>
  <si>
    <t>**GROW**</t>
  </si>
  <si>
    <t>Total GROW</t>
  </si>
  <si>
    <t>**HARVEST**</t>
  </si>
  <si>
    <t>Total HARVEST</t>
  </si>
  <si>
    <t>HAUL BEANS 2 TON         Operation</t>
  </si>
  <si>
    <t>THRESH BEANS                  Operation</t>
  </si>
  <si>
    <t>CUT AND RODWEED        Operation</t>
  </si>
  <si>
    <t>PIKUP GATED PIPE           Operation</t>
  </si>
  <si>
    <t>CULTIVATE  6-ROW          Operation</t>
  </si>
  <si>
    <t>LAY GATED PIPE                Operation</t>
  </si>
  <si>
    <t>PLANT SEED                        Operation</t>
  </si>
  <si>
    <t>HAUL SEED                          Operation</t>
  </si>
  <si>
    <t>SPRAY BEANS                    Operation</t>
  </si>
  <si>
    <t>ROLLER HARROW             Operation</t>
  </si>
  <si>
    <t>LEVEL                                    Operation</t>
  </si>
  <si>
    <t>PLOW                                    Operation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</si>
</sst>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  <numFmt numFmtId="165" formatCode="0.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333FF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0" fontId="0" fillId="0" borderId="0" xfId="0" quotePrefix="1" applyFont="1" applyAlignment="1">
      <alignment horizontal="center"/>
    </xf>
    <xf numFmtId="2" fontId="18" fillId="33" borderId="0" xfId="0" applyNumberFormat="1" applyFont="1" applyFill="1" applyAlignment="1" applyProtection="1">
      <alignment horizontal="right"/>
      <protection locked="0"/>
    </xf>
    <xf numFmtId="44" fontId="1" fillId="0" borderId="0" xfId="1" applyFont="1"/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44" fontId="0" fillId="0" borderId="0" xfId="0" applyNumberFormat="1" applyFont="1"/>
    <xf numFmtId="8" fontId="0" fillId="0" borderId="0" xfId="0" applyNumberFormat="1" applyFont="1"/>
    <xf numFmtId="9" fontId="1" fillId="0" borderId="0" xfId="43" applyFont="1"/>
    <xf numFmtId="9" fontId="0" fillId="0" borderId="0" xfId="0" applyNumberFormat="1" applyFont="1"/>
    <xf numFmtId="164" fontId="18" fillId="33" borderId="0" xfId="0" applyNumberFormat="1" applyFont="1" applyFill="1" applyAlignment="1" applyProtection="1">
      <alignment horizontal="right"/>
      <protection locked="0"/>
    </xf>
    <xf numFmtId="44" fontId="18" fillId="33" borderId="0" xfId="1" applyFont="1" applyFill="1" applyAlignment="1" applyProtection="1">
      <alignment horizontal="right"/>
      <protection locked="0"/>
    </xf>
    <xf numFmtId="44" fontId="1" fillId="0" borderId="0" xfId="1" applyFont="1" applyAlignment="1">
      <alignment horizontal="right"/>
    </xf>
    <xf numFmtId="4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quotePrefix="1"/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  <xf numFmtId="44" fontId="18" fillId="33" borderId="0" xfId="1" applyFont="1" applyFill="1" applyAlignment="1" applyProtection="1">
      <alignment horizontal="center"/>
      <protection locked="0"/>
    </xf>
    <xf numFmtId="0" fontId="0" fillId="0" borderId="0" xfId="0" applyFont="1" applyAlignment="1"/>
    <xf numFmtId="0" fontId="19" fillId="0" borderId="0" xfId="0" applyFont="1"/>
    <xf numFmtId="0" fontId="20" fillId="0" borderId="0" xfId="0" applyFont="1" applyAlignment="1"/>
    <xf numFmtId="165" fontId="18" fillId="33" borderId="0" xfId="0" applyNumberFormat="1" applyFont="1" applyFill="1" applyAlignment="1" applyProtection="1">
      <alignment horizontal="right"/>
      <protection locked="0"/>
    </xf>
    <xf numFmtId="44" fontId="0" fillId="0" borderId="0" xfId="0" applyNumberFormat="1"/>
    <xf numFmtId="44" fontId="18" fillId="33" borderId="0" xfId="1" applyFont="1" applyFill="1" applyProtection="1">
      <protection locked="0"/>
    </xf>
    <xf numFmtId="0" fontId="18" fillId="33" borderId="0" xfId="0" applyFont="1" applyFill="1" applyProtection="1">
      <protection locked="0"/>
    </xf>
    <xf numFmtId="0" fontId="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/>
    <xf numFmtId="0" fontId="0" fillId="0" borderId="0" xfId="0" quotePrefix="1" applyFon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Alignment="1"/>
  </cellXfs>
  <cellStyles count="44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43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  <colors>
    <mruColors>
      <color rgb="FFFFFFCC"/>
      <color rgb="FF3333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workbookViewId="0">
      <pane xSplit="1" ySplit="12" topLeftCell="B13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5"/>
  <cols>
    <col min="1" max="1" width="29.85546875" style="6" customWidth="1"/>
    <col min="2" max="3" width="10.7109375" style="6" customWidth="1"/>
    <col min="4" max="4" width="8.7109375" style="6" customWidth="1"/>
    <col min="5" max="7" width="10.7109375" style="6" customWidth="1"/>
    <col min="8" max="16384" width="9.140625" style="6"/>
  </cols>
  <sheetData>
    <row r="1" spans="1:8" ht="18">
      <c r="A1" s="35" t="s">
        <v>75</v>
      </c>
      <c r="B1" s="36"/>
      <c r="C1" s="36"/>
      <c r="D1" s="36"/>
      <c r="E1" s="36"/>
      <c r="F1" s="36"/>
      <c r="G1" s="36"/>
      <c r="H1" s="28"/>
    </row>
    <row r="2" spans="1:8" ht="18">
      <c r="A2" s="35" t="s">
        <v>76</v>
      </c>
      <c r="B2" s="36"/>
      <c r="C2" s="36"/>
      <c r="D2" s="36"/>
      <c r="E2" s="36"/>
      <c r="F2" s="36"/>
      <c r="G2" s="36"/>
    </row>
    <row r="3" spans="1:8" ht="18">
      <c r="A3" s="35" t="s">
        <v>81</v>
      </c>
      <c r="B3" s="36"/>
      <c r="C3" s="36"/>
      <c r="D3" s="36"/>
      <c r="E3" s="36"/>
      <c r="F3" s="36"/>
      <c r="G3" s="36"/>
    </row>
    <row r="4" spans="1:8" ht="18">
      <c r="A4" s="35" t="s">
        <v>77</v>
      </c>
      <c r="B4" s="36"/>
      <c r="C4" s="36"/>
      <c r="D4" s="36"/>
      <c r="E4" s="36"/>
      <c r="F4" s="36"/>
      <c r="G4" s="36"/>
    </row>
    <row r="5" spans="1:8">
      <c r="A5" s="27"/>
      <c r="B5" s="27"/>
      <c r="C5" s="27"/>
      <c r="D5" s="27"/>
      <c r="E5" s="27"/>
      <c r="F5" s="27"/>
      <c r="G5" s="27"/>
    </row>
    <row r="6" spans="1:8">
      <c r="A6" s="24" t="s">
        <v>80</v>
      </c>
      <c r="B6" s="1" t="s">
        <v>73</v>
      </c>
      <c r="C6" s="1" t="s">
        <v>73</v>
      </c>
      <c r="D6" s="1" t="s">
        <v>73</v>
      </c>
      <c r="E6" s="1" t="s">
        <v>73</v>
      </c>
      <c r="F6" s="1" t="s">
        <v>73</v>
      </c>
      <c r="G6" s="1" t="s">
        <v>73</v>
      </c>
      <c r="H6" s="23" t="s">
        <v>74</v>
      </c>
    </row>
    <row r="7" spans="1:8">
      <c r="F7" s="34" t="s">
        <v>1</v>
      </c>
      <c r="G7" s="34"/>
    </row>
    <row r="8" spans="1:8">
      <c r="E8" s="4" t="s">
        <v>2</v>
      </c>
      <c r="F8" s="4" t="s">
        <v>3</v>
      </c>
      <c r="G8" s="4"/>
    </row>
    <row r="9" spans="1:8">
      <c r="E9" s="4" t="s">
        <v>4</v>
      </c>
      <c r="F9" s="4" t="s">
        <v>18</v>
      </c>
      <c r="G9" s="4" t="s">
        <v>19</v>
      </c>
    </row>
    <row r="10" spans="1:8">
      <c r="E10" s="15">
        <v>1</v>
      </c>
      <c r="F10" s="16">
        <v>0</v>
      </c>
      <c r="G10" s="16">
        <v>1</v>
      </c>
      <c r="H10" s="16"/>
    </row>
    <row r="11" spans="1:8">
      <c r="A11" s="6" t="s">
        <v>5</v>
      </c>
      <c r="B11" s="4" t="s">
        <v>6</v>
      </c>
      <c r="C11" s="4" t="s">
        <v>7</v>
      </c>
      <c r="D11" s="4" t="s">
        <v>8</v>
      </c>
      <c r="E11" s="4" t="s">
        <v>9</v>
      </c>
      <c r="F11" s="4" t="s">
        <v>9</v>
      </c>
      <c r="G11" s="4" t="s">
        <v>9</v>
      </c>
    </row>
    <row r="12" spans="1:8">
      <c r="A12" s="6" t="s">
        <v>10</v>
      </c>
      <c r="B12" s="6" t="s">
        <v>11</v>
      </c>
      <c r="C12" s="6" t="s">
        <v>12</v>
      </c>
      <c r="D12" s="6" t="s">
        <v>13</v>
      </c>
      <c r="E12" s="6" t="s">
        <v>14</v>
      </c>
      <c r="F12" s="6" t="s">
        <v>14</v>
      </c>
      <c r="G12" s="6" t="s">
        <v>14</v>
      </c>
    </row>
    <row r="13" spans="1:8">
      <c r="A13" t="s">
        <v>82</v>
      </c>
      <c r="B13" s="17">
        <v>22</v>
      </c>
      <c r="C13" s="26" t="s">
        <v>83</v>
      </c>
      <c r="D13" s="18">
        <v>18.12</v>
      </c>
      <c r="E13" s="19">
        <f>D13*B13</f>
        <v>398.64000000000004</v>
      </c>
      <c r="F13" s="18">
        <v>0</v>
      </c>
      <c r="G13" s="10">
        <f>E13-F13</f>
        <v>398.64000000000004</v>
      </c>
      <c r="H13" s="14"/>
    </row>
    <row r="14" spans="1:8">
      <c r="A14" s="6" t="s">
        <v>15</v>
      </c>
      <c r="B14" s="17">
        <v>1</v>
      </c>
      <c r="C14" s="26" t="s">
        <v>16</v>
      </c>
      <c r="D14" s="18">
        <v>75</v>
      </c>
      <c r="E14" s="19">
        <f>D14*B14</f>
        <v>75</v>
      </c>
      <c r="F14" s="18">
        <f>D14</f>
        <v>75</v>
      </c>
      <c r="G14" s="10">
        <f>E14-F14</f>
        <v>0</v>
      </c>
    </row>
    <row r="15" spans="1:8">
      <c r="A15" s="4" t="s">
        <v>10</v>
      </c>
      <c r="B15" s="4" t="s">
        <v>11</v>
      </c>
      <c r="C15" s="4" t="s">
        <v>12</v>
      </c>
      <c r="D15" s="4" t="s">
        <v>13</v>
      </c>
      <c r="E15" s="4" t="s">
        <v>14</v>
      </c>
      <c r="F15" s="4" t="s">
        <v>14</v>
      </c>
      <c r="G15" s="4" t="s">
        <v>14</v>
      </c>
    </row>
    <row r="16" spans="1:8">
      <c r="A16" s="6" t="s">
        <v>17</v>
      </c>
      <c r="B16" s="5"/>
      <c r="C16" s="5"/>
      <c r="D16" s="19"/>
      <c r="E16" s="19">
        <f>SUM(E13:E14)</f>
        <v>473.64000000000004</v>
      </c>
      <c r="F16" s="19">
        <f t="shared" ref="F16:G16" si="0">SUM(F13:F14)</f>
        <v>75</v>
      </c>
      <c r="G16" s="19">
        <f t="shared" si="0"/>
        <v>398.64000000000004</v>
      </c>
      <c r="H16" s="13"/>
    </row>
  </sheetData>
  <sheetProtection sheet="1" objects="1" scenarios="1"/>
  <mergeCells count="5">
    <mergeCell ref="F7:G7"/>
    <mergeCell ref="A3:G3"/>
    <mergeCell ref="A1:G1"/>
    <mergeCell ref="A2:G2"/>
    <mergeCell ref="A4:G4"/>
  </mergeCells>
  <pageMargins left="0.7" right="0.7" top="0.75" bottom="0.75" header="0.3" footer="0.3"/>
  <pageSetup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0.140625" style="6" bestFit="1" customWidth="1"/>
    <col min="2" max="2" width="10.7109375" style="5" customWidth="1"/>
    <col min="3" max="3" width="12.7109375" style="5" customWidth="1"/>
    <col min="4" max="4" width="20.7109375" style="6" customWidth="1"/>
    <col min="5" max="5" width="10.7109375" style="6" customWidth="1"/>
    <col min="6" max="6" width="8.7109375" style="6" customWidth="1"/>
    <col min="7" max="11" width="10.7109375" style="6" customWidth="1"/>
    <col min="12" max="16384" width="9.140625" style="6"/>
  </cols>
  <sheetData>
    <row r="1" spans="1:12" ht="18">
      <c r="A1" s="35" t="s">
        <v>75</v>
      </c>
      <c r="B1" s="36"/>
      <c r="C1" s="36"/>
      <c r="D1" s="36"/>
      <c r="E1" s="36"/>
      <c r="F1" s="36"/>
      <c r="G1" s="36"/>
      <c r="H1" s="39"/>
      <c r="I1" s="39"/>
      <c r="J1" s="39"/>
      <c r="K1" s="39"/>
    </row>
    <row r="2" spans="1:12" ht="18">
      <c r="A2" s="35" t="s">
        <v>76</v>
      </c>
      <c r="B2" s="36"/>
      <c r="C2" s="36"/>
      <c r="D2" s="36"/>
      <c r="E2" s="36"/>
      <c r="F2" s="36"/>
      <c r="G2" s="36"/>
      <c r="H2" s="39"/>
      <c r="I2" s="39"/>
      <c r="J2" s="39"/>
      <c r="K2" s="39"/>
    </row>
    <row r="3" spans="1:12" ht="18">
      <c r="A3" s="35" t="str">
        <f>RETURNS!A3</f>
        <v>Dry Beans - Riverton Area</v>
      </c>
      <c r="B3" s="36"/>
      <c r="C3" s="36"/>
      <c r="D3" s="36"/>
      <c r="E3" s="36"/>
      <c r="F3" s="36"/>
      <c r="G3" s="36"/>
      <c r="H3" s="39"/>
      <c r="I3" s="39"/>
      <c r="J3" s="39"/>
      <c r="K3" s="39"/>
    </row>
    <row r="4" spans="1:12" ht="18">
      <c r="A4" s="35" t="str">
        <f>RETURNS!A4</f>
        <v>40 Acre Enterprise</v>
      </c>
      <c r="B4" s="36"/>
      <c r="C4" s="36"/>
      <c r="D4" s="36"/>
      <c r="E4" s="36"/>
      <c r="F4" s="36"/>
      <c r="G4" s="36"/>
      <c r="H4" s="39"/>
      <c r="I4" s="39"/>
      <c r="J4" s="39"/>
      <c r="K4" s="39"/>
    </row>
    <row r="5" spans="1:12">
      <c r="A5" s="24" t="s">
        <v>79</v>
      </c>
      <c r="B5" s="1" t="s">
        <v>73</v>
      </c>
      <c r="C5" s="1" t="s">
        <v>73</v>
      </c>
      <c r="D5" s="1" t="s">
        <v>73</v>
      </c>
      <c r="E5" s="1" t="s">
        <v>73</v>
      </c>
      <c r="F5" s="1" t="s">
        <v>73</v>
      </c>
      <c r="G5" s="1" t="s">
        <v>73</v>
      </c>
      <c r="H5" s="1" t="s">
        <v>73</v>
      </c>
      <c r="I5" s="1" t="s">
        <v>73</v>
      </c>
      <c r="J5" s="1" t="s">
        <v>73</v>
      </c>
      <c r="K5" s="1" t="s">
        <v>73</v>
      </c>
      <c r="L5" s="23" t="s">
        <v>74</v>
      </c>
    </row>
    <row r="6" spans="1:12">
      <c r="D6" s="37" t="s">
        <v>22</v>
      </c>
      <c r="E6" s="34"/>
      <c r="F6" s="34"/>
      <c r="G6" s="34"/>
      <c r="H6" s="4" t="s">
        <v>23</v>
      </c>
      <c r="J6" s="34" t="s">
        <v>1</v>
      </c>
      <c r="K6" s="34"/>
    </row>
    <row r="7" spans="1:12">
      <c r="B7" s="38" t="s">
        <v>24</v>
      </c>
      <c r="C7" s="38"/>
      <c r="E7" s="4" t="s">
        <v>25</v>
      </c>
      <c r="F7" s="4" t="s">
        <v>7</v>
      </c>
      <c r="G7" s="4"/>
      <c r="H7" s="4" t="s">
        <v>26</v>
      </c>
      <c r="I7" s="4" t="s">
        <v>2</v>
      </c>
      <c r="J7" s="4" t="s">
        <v>3</v>
      </c>
      <c r="K7" s="4"/>
    </row>
    <row r="8" spans="1:12">
      <c r="A8" s="6" t="s">
        <v>27</v>
      </c>
      <c r="B8" s="4" t="s">
        <v>28</v>
      </c>
      <c r="C8" s="4" t="s">
        <v>29</v>
      </c>
      <c r="D8" s="4" t="s">
        <v>30</v>
      </c>
      <c r="E8" s="4" t="s">
        <v>31</v>
      </c>
      <c r="F8" s="4" t="s">
        <v>32</v>
      </c>
      <c r="G8" s="4" t="s">
        <v>33</v>
      </c>
      <c r="H8" s="4" t="s">
        <v>31</v>
      </c>
      <c r="I8" s="4" t="s">
        <v>4</v>
      </c>
      <c r="J8" s="4" t="s">
        <v>18</v>
      </c>
      <c r="K8" s="4" t="s">
        <v>19</v>
      </c>
    </row>
    <row r="9" spans="1:12">
      <c r="A9" s="4" t="s">
        <v>34</v>
      </c>
      <c r="B9" s="8" t="s">
        <v>11</v>
      </c>
      <c r="C9" s="4" t="s">
        <v>11</v>
      </c>
      <c r="D9" s="4" t="s">
        <v>35</v>
      </c>
      <c r="E9" s="4" t="s">
        <v>11</v>
      </c>
      <c r="F9" s="4" t="s">
        <v>36</v>
      </c>
      <c r="G9" s="4" t="s">
        <v>13</v>
      </c>
      <c r="H9" s="4" t="s">
        <v>14</v>
      </c>
      <c r="I9" s="4" t="s">
        <v>12</v>
      </c>
      <c r="J9" s="4" t="s">
        <v>12</v>
      </c>
      <c r="K9" s="4" t="s">
        <v>12</v>
      </c>
    </row>
    <row r="10" spans="1:12">
      <c r="A10" s="6" t="s">
        <v>37</v>
      </c>
      <c r="J10" s="4"/>
      <c r="K10" s="4"/>
    </row>
    <row r="11" spans="1:12">
      <c r="A11" s="6" t="s">
        <v>38</v>
      </c>
      <c r="B11" s="9"/>
      <c r="C11" s="9"/>
      <c r="D11" s="33"/>
      <c r="E11" s="30"/>
      <c r="F11" s="33"/>
      <c r="G11" s="32"/>
      <c r="H11" s="32">
        <f>E11*G11</f>
        <v>0</v>
      </c>
      <c r="I11" s="32">
        <v>2.2999999999999998</v>
      </c>
      <c r="J11" s="32">
        <v>0</v>
      </c>
      <c r="K11" s="10">
        <f>I11-J11</f>
        <v>2.2999999999999998</v>
      </c>
    </row>
    <row r="12" spans="1:12">
      <c r="A12" s="6" t="s">
        <v>39</v>
      </c>
      <c r="B12" s="9"/>
      <c r="C12" s="9"/>
      <c r="D12" s="33"/>
      <c r="E12" s="30"/>
      <c r="F12" s="33"/>
      <c r="G12" s="32"/>
      <c r="H12" s="32">
        <f t="shared" ref="H12:H18" si="0">E12*G12</f>
        <v>0</v>
      </c>
      <c r="I12" s="32">
        <v>0.3</v>
      </c>
      <c r="J12" s="32">
        <v>0</v>
      </c>
      <c r="K12" s="10">
        <f t="shared" ref="K12:K18" si="1">I12-J12</f>
        <v>0.3</v>
      </c>
    </row>
    <row r="13" spans="1:12">
      <c r="A13" s="6" t="s">
        <v>40</v>
      </c>
      <c r="B13" s="9">
        <v>3.72</v>
      </c>
      <c r="C13" s="9">
        <v>6.58</v>
      </c>
      <c r="D13" s="33"/>
      <c r="E13" s="30"/>
      <c r="F13" s="33"/>
      <c r="G13" s="32"/>
      <c r="H13" s="32">
        <f t="shared" si="0"/>
        <v>0</v>
      </c>
      <c r="I13" s="10">
        <f>SUM(B13:C13)+H13</f>
        <v>10.3</v>
      </c>
      <c r="J13" s="32">
        <v>0</v>
      </c>
      <c r="K13" s="10">
        <f t="shared" si="1"/>
        <v>10.3</v>
      </c>
    </row>
    <row r="14" spans="1:12">
      <c r="A14" s="6" t="s">
        <v>41</v>
      </c>
      <c r="B14" s="9">
        <v>5.38</v>
      </c>
      <c r="C14" s="9">
        <v>1.77</v>
      </c>
      <c r="D14" s="33"/>
      <c r="E14" s="30"/>
      <c r="F14" s="33"/>
      <c r="G14" s="32"/>
      <c r="H14" s="32">
        <f t="shared" si="0"/>
        <v>0</v>
      </c>
      <c r="I14" s="10">
        <f t="shared" ref="I14:I15" si="2">SUM(B14:C14)+H14</f>
        <v>7.15</v>
      </c>
      <c r="J14" s="32">
        <v>0</v>
      </c>
      <c r="K14" s="10">
        <f t="shared" si="1"/>
        <v>7.15</v>
      </c>
    </row>
    <row r="15" spans="1:12">
      <c r="A15" s="6" t="s">
        <v>42</v>
      </c>
      <c r="B15" s="9">
        <v>5.38</v>
      </c>
      <c r="C15" s="9">
        <v>1.77</v>
      </c>
      <c r="D15" s="33"/>
      <c r="E15" s="30"/>
      <c r="F15" s="33"/>
      <c r="G15" s="32"/>
      <c r="H15" s="32">
        <f t="shared" si="0"/>
        <v>0</v>
      </c>
      <c r="I15" s="10">
        <f t="shared" si="2"/>
        <v>7.15</v>
      </c>
      <c r="J15" s="32">
        <v>0</v>
      </c>
      <c r="K15" s="10">
        <f t="shared" si="1"/>
        <v>7.15</v>
      </c>
    </row>
    <row r="16" spans="1:12">
      <c r="A16" s="6" t="s">
        <v>15</v>
      </c>
      <c r="B16" s="9"/>
      <c r="C16" s="9"/>
      <c r="D16" s="33"/>
      <c r="E16" s="30"/>
      <c r="F16" s="33"/>
      <c r="G16" s="32"/>
      <c r="H16" s="32">
        <f t="shared" si="0"/>
        <v>0</v>
      </c>
      <c r="I16" s="32">
        <v>75</v>
      </c>
      <c r="J16" s="32">
        <v>0</v>
      </c>
      <c r="K16" s="10">
        <f t="shared" si="1"/>
        <v>75</v>
      </c>
    </row>
    <row r="17" spans="1:11">
      <c r="A17" s="6" t="s">
        <v>43</v>
      </c>
      <c r="B17" s="9"/>
      <c r="C17" s="9"/>
      <c r="D17" s="33"/>
      <c r="E17" s="30"/>
      <c r="F17" s="33"/>
      <c r="G17" s="32"/>
      <c r="H17" s="32">
        <f t="shared" si="0"/>
        <v>0</v>
      </c>
      <c r="I17" s="32">
        <v>10.73</v>
      </c>
      <c r="J17" s="32">
        <v>0</v>
      </c>
      <c r="K17" s="10">
        <f t="shared" si="1"/>
        <v>10.73</v>
      </c>
    </row>
    <row r="18" spans="1:11">
      <c r="A18" s="6" t="s">
        <v>44</v>
      </c>
      <c r="B18" s="9"/>
      <c r="C18" s="9"/>
      <c r="D18" s="33"/>
      <c r="E18" s="30"/>
      <c r="F18" s="33"/>
      <c r="G18" s="32"/>
      <c r="H18" s="32">
        <f t="shared" si="0"/>
        <v>0</v>
      </c>
      <c r="I18" s="32">
        <v>21.47</v>
      </c>
      <c r="J18" s="32">
        <v>0</v>
      </c>
      <c r="K18" s="10">
        <f t="shared" si="1"/>
        <v>21.47</v>
      </c>
    </row>
    <row r="19" spans="1:11">
      <c r="A19" s="8" t="s">
        <v>54</v>
      </c>
      <c r="B19" s="8" t="s">
        <v>0</v>
      </c>
      <c r="C19" s="4" t="s">
        <v>46</v>
      </c>
      <c r="D19" s="4" t="s">
        <v>20</v>
      </c>
      <c r="E19" s="11" t="s">
        <v>0</v>
      </c>
      <c r="F19" s="4" t="s">
        <v>45</v>
      </c>
      <c r="G19" s="4" t="s">
        <v>46</v>
      </c>
      <c r="H19" s="4" t="s">
        <v>21</v>
      </c>
      <c r="I19" s="4" t="s">
        <v>46</v>
      </c>
      <c r="J19" s="4" t="s">
        <v>46</v>
      </c>
      <c r="K19" s="4" t="s">
        <v>46</v>
      </c>
    </row>
    <row r="20" spans="1:11">
      <c r="A20" s="6" t="s">
        <v>47</v>
      </c>
      <c r="E20" s="12"/>
      <c r="I20" s="13">
        <f>SUM(I11:I18)</f>
        <v>134.4</v>
      </c>
      <c r="J20" s="13">
        <f t="shared" ref="J20:K20" si="3">SUM(J11:J18)</f>
        <v>0</v>
      </c>
      <c r="K20" s="13">
        <f t="shared" si="3"/>
        <v>134.4</v>
      </c>
    </row>
    <row r="21" spans="1:11">
      <c r="E21" s="12"/>
    </row>
    <row r="22" spans="1:11">
      <c r="A22" t="s">
        <v>84</v>
      </c>
      <c r="E22" s="12"/>
    </row>
    <row r="23" spans="1:11">
      <c r="A23" t="s">
        <v>109</v>
      </c>
      <c r="B23" s="9">
        <v>1.97</v>
      </c>
      <c r="C23" s="9">
        <v>3.95</v>
      </c>
      <c r="D23" s="33"/>
      <c r="E23" s="30"/>
      <c r="F23" s="33"/>
      <c r="G23" s="32"/>
      <c r="H23" s="32">
        <v>0</v>
      </c>
      <c r="I23" s="10">
        <f t="shared" ref="I23:I29" si="4">SUM(B23:C23)+H23</f>
        <v>5.92</v>
      </c>
      <c r="J23" s="32">
        <v>0</v>
      </c>
      <c r="K23" s="10">
        <f>I23-J23</f>
        <v>5.92</v>
      </c>
    </row>
    <row r="24" spans="1:11">
      <c r="A24" t="s">
        <v>107</v>
      </c>
      <c r="B24" s="9">
        <v>0.85</v>
      </c>
      <c r="C24" s="9">
        <v>1.65</v>
      </c>
      <c r="D24" s="33"/>
      <c r="E24" s="30"/>
      <c r="F24" s="33"/>
      <c r="G24" s="32"/>
      <c r="H24" s="32">
        <f t="shared" ref="H24:H25" si="5">E24*G24</f>
        <v>0</v>
      </c>
      <c r="I24" s="10">
        <f t="shared" si="4"/>
        <v>2.5</v>
      </c>
      <c r="J24" s="32">
        <v>0</v>
      </c>
      <c r="K24" s="10">
        <f t="shared" ref="K24:K29" si="6">I24-J24</f>
        <v>2.5</v>
      </c>
    </row>
    <row r="25" spans="1:11">
      <c r="A25" t="s">
        <v>108</v>
      </c>
      <c r="B25" s="9">
        <v>1.18</v>
      </c>
      <c r="C25" s="9">
        <v>2.25</v>
      </c>
      <c r="D25" s="33"/>
      <c r="E25" s="30"/>
      <c r="F25" s="33"/>
      <c r="G25" s="32"/>
      <c r="H25" s="32">
        <f t="shared" si="5"/>
        <v>0</v>
      </c>
      <c r="I25" s="10">
        <f t="shared" si="4"/>
        <v>3.4299999999999997</v>
      </c>
      <c r="J25" s="32">
        <v>0</v>
      </c>
      <c r="K25" s="10">
        <f t="shared" si="6"/>
        <v>3.4299999999999997</v>
      </c>
    </row>
    <row r="26" spans="1:11">
      <c r="A26" t="s">
        <v>108</v>
      </c>
      <c r="B26" s="9">
        <v>1.18</v>
      </c>
      <c r="C26" s="9">
        <v>2.25</v>
      </c>
      <c r="D26" s="33"/>
      <c r="E26" s="30"/>
      <c r="F26" s="33"/>
      <c r="G26" s="32"/>
      <c r="H26" s="32">
        <f t="shared" ref="H26" si="7">E26*G26</f>
        <v>0</v>
      </c>
      <c r="I26" s="10">
        <f t="shared" ref="I26" si="8">SUM(B26:C26)+H26</f>
        <v>3.4299999999999997</v>
      </c>
      <c r="J26" s="32">
        <v>0</v>
      </c>
      <c r="K26" s="10">
        <f t="shared" ref="K26" si="9">I26-J26</f>
        <v>3.4299999999999997</v>
      </c>
    </row>
    <row r="27" spans="1:11">
      <c r="A27" t="s">
        <v>86</v>
      </c>
      <c r="B27" s="9"/>
      <c r="C27" s="9"/>
      <c r="D27" s="33"/>
      <c r="E27" s="30"/>
      <c r="F27" s="33"/>
      <c r="G27" s="32"/>
      <c r="H27" s="32">
        <v>20.78</v>
      </c>
      <c r="I27" s="10">
        <f t="shared" si="4"/>
        <v>20.78</v>
      </c>
      <c r="J27" s="32">
        <v>0</v>
      </c>
      <c r="K27" s="10">
        <f t="shared" si="6"/>
        <v>20.78</v>
      </c>
    </row>
    <row r="28" spans="1:11">
      <c r="A28" t="s">
        <v>107</v>
      </c>
      <c r="B28" s="9">
        <v>0.85</v>
      </c>
      <c r="C28" s="9">
        <v>1.65</v>
      </c>
      <c r="D28" s="33"/>
      <c r="E28" s="30"/>
      <c r="F28" s="33"/>
      <c r="G28" s="32"/>
      <c r="H28" s="32">
        <f t="shared" ref="H28:H29" si="10">E28*G28</f>
        <v>0</v>
      </c>
      <c r="I28" s="10">
        <f t="shared" ref="I28" si="11">SUM(B28:C28)+H28</f>
        <v>2.5</v>
      </c>
      <c r="J28" s="32">
        <v>0</v>
      </c>
      <c r="K28" s="10">
        <f t="shared" ref="K28" si="12">I28-J28</f>
        <v>2.5</v>
      </c>
    </row>
    <row r="29" spans="1:11">
      <c r="A29" t="s">
        <v>106</v>
      </c>
      <c r="B29" s="9">
        <v>0.39</v>
      </c>
      <c r="C29" s="9">
        <v>0.5</v>
      </c>
      <c r="D29" s="33" t="s">
        <v>87</v>
      </c>
      <c r="E29" s="30">
        <v>0.1249</v>
      </c>
      <c r="F29" s="33" t="s">
        <v>88</v>
      </c>
      <c r="G29" s="32">
        <v>32.75</v>
      </c>
      <c r="H29" s="32">
        <f t="shared" si="10"/>
        <v>4.0904749999999996</v>
      </c>
      <c r="I29" s="10">
        <f t="shared" si="4"/>
        <v>4.9804749999999993</v>
      </c>
      <c r="J29" s="32">
        <v>0</v>
      </c>
      <c r="K29" s="10">
        <f t="shared" si="6"/>
        <v>4.9804749999999993</v>
      </c>
    </row>
    <row r="30" spans="1:11">
      <c r="A30" s="8" t="s">
        <v>54</v>
      </c>
      <c r="B30" s="8" t="s">
        <v>0</v>
      </c>
      <c r="C30" s="4" t="s">
        <v>46</v>
      </c>
      <c r="D30" s="4" t="s">
        <v>20</v>
      </c>
      <c r="E30" s="11" t="s">
        <v>0</v>
      </c>
      <c r="F30" s="4" t="s">
        <v>45</v>
      </c>
      <c r="G30" s="4" t="s">
        <v>46</v>
      </c>
      <c r="H30" s="4" t="s">
        <v>21</v>
      </c>
      <c r="I30" s="4" t="s">
        <v>46</v>
      </c>
      <c r="J30" s="4" t="s">
        <v>46</v>
      </c>
      <c r="K30" s="4" t="s">
        <v>46</v>
      </c>
    </row>
    <row r="31" spans="1:11">
      <c r="A31" t="s">
        <v>85</v>
      </c>
      <c r="E31" s="12"/>
      <c r="I31" s="13">
        <f>SUM(I23:I29)</f>
        <v>43.540475000000001</v>
      </c>
      <c r="J31" s="13">
        <f>SUM(J23:J29)</f>
        <v>0</v>
      </c>
      <c r="K31" s="13">
        <f>SUM(K23:K29)</f>
        <v>43.540475000000001</v>
      </c>
    </row>
    <row r="32" spans="1:11">
      <c r="E32" s="12"/>
    </row>
    <row r="33" spans="1:11">
      <c r="A33" t="s">
        <v>89</v>
      </c>
      <c r="E33" s="12"/>
    </row>
    <row r="34" spans="1:11">
      <c r="A34" t="s">
        <v>105</v>
      </c>
      <c r="B34" s="9">
        <v>0.27</v>
      </c>
      <c r="C34" s="9">
        <v>0.17</v>
      </c>
      <c r="D34" s="33"/>
      <c r="E34" s="30"/>
      <c r="F34" s="33"/>
      <c r="G34" s="32"/>
      <c r="H34" s="32">
        <f t="shared" ref="H34:H35" si="13">E34*G34</f>
        <v>0</v>
      </c>
      <c r="I34" s="10">
        <f t="shared" ref="I34:I36" si="14">SUM(B34:C34)+H34</f>
        <v>0.44000000000000006</v>
      </c>
      <c r="J34" s="32">
        <v>0</v>
      </c>
      <c r="K34" s="10">
        <f t="shared" ref="K34:K36" si="15">I34-J34</f>
        <v>0.44000000000000006</v>
      </c>
    </row>
    <row r="35" spans="1:11">
      <c r="A35" t="s">
        <v>104</v>
      </c>
      <c r="B35" s="9">
        <v>0.99</v>
      </c>
      <c r="C35" s="9">
        <v>1.0900000000000001</v>
      </c>
      <c r="D35" s="33" t="s">
        <v>92</v>
      </c>
      <c r="E35" s="30">
        <v>0.7</v>
      </c>
      <c r="F35" s="33" t="s">
        <v>93</v>
      </c>
      <c r="G35" s="32">
        <v>53</v>
      </c>
      <c r="H35" s="32">
        <f t="shared" si="13"/>
        <v>37.099999999999994</v>
      </c>
      <c r="I35" s="10">
        <f t="shared" si="14"/>
        <v>39.179999999999993</v>
      </c>
      <c r="J35" s="32">
        <v>0</v>
      </c>
      <c r="K35" s="10">
        <f t="shared" si="15"/>
        <v>39.179999999999993</v>
      </c>
    </row>
    <row r="36" spans="1:11">
      <c r="A36" t="s">
        <v>91</v>
      </c>
      <c r="B36" s="9"/>
      <c r="C36" s="9"/>
      <c r="D36" s="33"/>
      <c r="E36" s="30"/>
      <c r="F36" s="33"/>
      <c r="G36" s="32"/>
      <c r="H36" s="32">
        <v>15.44</v>
      </c>
      <c r="I36" s="10">
        <f t="shared" si="14"/>
        <v>15.44</v>
      </c>
      <c r="J36" s="32">
        <v>0</v>
      </c>
      <c r="K36" s="10">
        <f t="shared" si="15"/>
        <v>15.44</v>
      </c>
    </row>
    <row r="37" spans="1:11">
      <c r="A37" s="8" t="s">
        <v>54</v>
      </c>
      <c r="B37" s="8" t="s">
        <v>0</v>
      </c>
      <c r="C37" s="4" t="s">
        <v>46</v>
      </c>
      <c r="D37" s="4" t="s">
        <v>20</v>
      </c>
      <c r="E37" s="11" t="s">
        <v>0</v>
      </c>
      <c r="F37" s="4" t="s">
        <v>45</v>
      </c>
      <c r="G37" s="4" t="s">
        <v>46</v>
      </c>
      <c r="H37" s="4" t="s">
        <v>21</v>
      </c>
      <c r="I37" s="4" t="s">
        <v>46</v>
      </c>
      <c r="J37" s="4" t="s">
        <v>46</v>
      </c>
      <c r="K37" s="4" t="s">
        <v>46</v>
      </c>
    </row>
    <row r="38" spans="1:11">
      <c r="A38" t="s">
        <v>90</v>
      </c>
      <c r="E38" s="12"/>
      <c r="I38" s="13">
        <f>SUM(I34:I36)</f>
        <v>55.059999999999988</v>
      </c>
      <c r="J38" s="13">
        <f>SUM(J34:J36)</f>
        <v>0</v>
      </c>
      <c r="K38" s="13">
        <f>SUM(K34:K36)</f>
        <v>55.059999999999988</v>
      </c>
    </row>
    <row r="39" spans="1:11">
      <c r="E39" s="12"/>
    </row>
    <row r="40" spans="1:11">
      <c r="A40" t="s">
        <v>94</v>
      </c>
      <c r="E40" s="12"/>
    </row>
    <row r="41" spans="1:11">
      <c r="A41" t="s">
        <v>103</v>
      </c>
      <c r="B41" s="9">
        <v>0.46</v>
      </c>
      <c r="C41" s="9">
        <v>0.25</v>
      </c>
      <c r="D41" s="33"/>
      <c r="E41" s="30"/>
      <c r="F41" s="33"/>
      <c r="G41" s="32"/>
      <c r="H41" s="32">
        <f>E41*G41</f>
        <v>0</v>
      </c>
      <c r="I41" s="10">
        <f t="shared" ref="I41:I44" si="16">SUM(B41:C41)+H41</f>
        <v>0.71</v>
      </c>
      <c r="J41" s="32">
        <v>0</v>
      </c>
      <c r="K41" s="10">
        <f t="shared" ref="K41:K44" si="17">I41-J41</f>
        <v>0.71</v>
      </c>
    </row>
    <row r="42" spans="1:11">
      <c r="A42" s="6" t="s">
        <v>48</v>
      </c>
      <c r="B42" s="9">
        <v>0.32</v>
      </c>
      <c r="C42" s="9"/>
      <c r="D42" s="33" t="s">
        <v>49</v>
      </c>
      <c r="E42" s="30"/>
      <c r="F42" s="33"/>
      <c r="G42" s="32"/>
      <c r="H42" s="32">
        <v>0.44</v>
      </c>
      <c r="I42" s="10">
        <f t="shared" si="16"/>
        <v>0.76</v>
      </c>
      <c r="J42" s="32">
        <v>0.44</v>
      </c>
      <c r="K42" s="10">
        <f t="shared" si="17"/>
        <v>0.32</v>
      </c>
    </row>
    <row r="43" spans="1:11">
      <c r="A43" s="6" t="s">
        <v>50</v>
      </c>
      <c r="B43" s="9">
        <v>0.8</v>
      </c>
      <c r="C43" s="9"/>
      <c r="D43" s="33" t="s">
        <v>49</v>
      </c>
      <c r="E43" s="30"/>
      <c r="F43" s="33"/>
      <c r="G43" s="32"/>
      <c r="H43" s="32">
        <v>2.0699999999999998</v>
      </c>
      <c r="I43" s="10">
        <f t="shared" si="16"/>
        <v>2.87</v>
      </c>
      <c r="J43" s="32">
        <v>2.0699999999999998</v>
      </c>
      <c r="K43" s="10">
        <f t="shared" si="17"/>
        <v>0.80000000000000027</v>
      </c>
    </row>
    <row r="44" spans="1:11">
      <c r="A44" t="s">
        <v>102</v>
      </c>
      <c r="B44" s="9">
        <v>1.18</v>
      </c>
      <c r="C44" s="9">
        <v>1.41</v>
      </c>
      <c r="D44" s="33"/>
      <c r="E44" s="30"/>
      <c r="F44" s="33"/>
      <c r="G44" s="32"/>
      <c r="H44" s="32">
        <f>E44*G44</f>
        <v>0</v>
      </c>
      <c r="I44" s="10">
        <f t="shared" si="16"/>
        <v>2.59</v>
      </c>
      <c r="J44" s="32">
        <v>0</v>
      </c>
      <c r="K44" s="10">
        <f t="shared" si="17"/>
        <v>2.59</v>
      </c>
    </row>
    <row r="45" spans="1:11">
      <c r="A45" t="s">
        <v>102</v>
      </c>
      <c r="B45" s="9">
        <v>1.18</v>
      </c>
      <c r="C45" s="9">
        <v>1.41</v>
      </c>
      <c r="D45" s="33"/>
      <c r="E45" s="30"/>
      <c r="F45" s="33"/>
      <c r="G45" s="32"/>
      <c r="H45" s="32">
        <f>E45*G45</f>
        <v>0</v>
      </c>
      <c r="I45" s="10">
        <f t="shared" ref="I45:I51" si="18">SUM(B45:C45)+H45</f>
        <v>2.59</v>
      </c>
      <c r="J45" s="32">
        <v>0</v>
      </c>
      <c r="K45" s="10">
        <f t="shared" ref="K45:K51" si="19">I45-J45</f>
        <v>2.59</v>
      </c>
    </row>
    <row r="46" spans="1:11">
      <c r="A46" s="6" t="s">
        <v>48</v>
      </c>
      <c r="B46" s="9">
        <v>0.32</v>
      </c>
      <c r="C46" s="9"/>
      <c r="D46" s="33" t="s">
        <v>49</v>
      </c>
      <c r="E46" s="30"/>
      <c r="F46" s="33"/>
      <c r="G46" s="32"/>
      <c r="H46" s="32">
        <v>0.44</v>
      </c>
      <c r="I46" s="10">
        <f t="shared" ref="I46:I47" si="20">SUM(B46:C46)+H46</f>
        <v>0.76</v>
      </c>
      <c r="J46" s="32">
        <v>0.44</v>
      </c>
      <c r="K46" s="10">
        <f t="shared" ref="K46:K47" si="21">I46-J46</f>
        <v>0.32</v>
      </c>
    </row>
    <row r="47" spans="1:11">
      <c r="A47" s="6" t="s">
        <v>50</v>
      </c>
      <c r="B47" s="9">
        <v>0.8</v>
      </c>
      <c r="C47" s="9"/>
      <c r="D47" s="33" t="s">
        <v>49</v>
      </c>
      <c r="E47" s="30"/>
      <c r="F47" s="33"/>
      <c r="G47" s="32"/>
      <c r="H47" s="32">
        <v>2.0699999999999998</v>
      </c>
      <c r="I47" s="10">
        <f t="shared" si="20"/>
        <v>2.87</v>
      </c>
      <c r="J47" s="32">
        <v>2.0699999999999998</v>
      </c>
      <c r="K47" s="10">
        <f t="shared" si="21"/>
        <v>0.80000000000000027</v>
      </c>
    </row>
    <row r="48" spans="1:11">
      <c r="A48" s="6" t="s">
        <v>48</v>
      </c>
      <c r="B48" s="9">
        <v>0.32</v>
      </c>
      <c r="C48" s="9"/>
      <c r="D48" s="33" t="s">
        <v>49</v>
      </c>
      <c r="E48" s="30"/>
      <c r="F48" s="33"/>
      <c r="G48" s="32"/>
      <c r="H48" s="32">
        <v>0.44</v>
      </c>
      <c r="I48" s="10">
        <f t="shared" ref="I48:I49" si="22">SUM(B48:C48)+H48</f>
        <v>0.76</v>
      </c>
      <c r="J48" s="32">
        <v>0.44</v>
      </c>
      <c r="K48" s="10">
        <f t="shared" ref="K48:K49" si="23">I48-J48</f>
        <v>0.32</v>
      </c>
    </row>
    <row r="49" spans="1:11">
      <c r="A49" s="6" t="s">
        <v>50</v>
      </c>
      <c r="B49" s="9">
        <v>0.8</v>
      </c>
      <c r="C49" s="9"/>
      <c r="D49" s="33" t="s">
        <v>49</v>
      </c>
      <c r="E49" s="30"/>
      <c r="F49" s="33"/>
      <c r="G49" s="32"/>
      <c r="H49" s="32">
        <v>2.0699999999999998</v>
      </c>
      <c r="I49" s="10">
        <f t="shared" si="22"/>
        <v>2.87</v>
      </c>
      <c r="J49" s="32">
        <v>2.0699999999999998</v>
      </c>
      <c r="K49" s="10">
        <f t="shared" si="23"/>
        <v>0.80000000000000027</v>
      </c>
    </row>
    <row r="50" spans="1:11">
      <c r="A50" s="6" t="s">
        <v>48</v>
      </c>
      <c r="B50" s="9">
        <v>0.32</v>
      </c>
      <c r="C50" s="9"/>
      <c r="D50" s="33" t="s">
        <v>49</v>
      </c>
      <c r="E50" s="30"/>
      <c r="F50" s="33"/>
      <c r="G50" s="32"/>
      <c r="H50" s="32">
        <v>0.44</v>
      </c>
      <c r="I50" s="10">
        <f t="shared" si="18"/>
        <v>0.76</v>
      </c>
      <c r="J50" s="32">
        <v>0.44</v>
      </c>
      <c r="K50" s="10">
        <f t="shared" si="19"/>
        <v>0.32</v>
      </c>
    </row>
    <row r="51" spans="1:11">
      <c r="A51" s="6" t="s">
        <v>50</v>
      </c>
      <c r="B51" s="9">
        <v>0.8</v>
      </c>
      <c r="C51" s="9"/>
      <c r="D51" s="33" t="s">
        <v>49</v>
      </c>
      <c r="E51" s="30"/>
      <c r="F51" s="33"/>
      <c r="G51" s="32"/>
      <c r="H51" s="32">
        <v>2.0699999999999998</v>
      </c>
      <c r="I51" s="10">
        <f t="shared" si="18"/>
        <v>2.87</v>
      </c>
      <c r="J51" s="32">
        <v>2.0699999999999998</v>
      </c>
      <c r="K51" s="10">
        <f t="shared" si="19"/>
        <v>0.80000000000000027</v>
      </c>
    </row>
    <row r="52" spans="1:11">
      <c r="A52" s="8" t="s">
        <v>54</v>
      </c>
      <c r="B52" s="8" t="s">
        <v>0</v>
      </c>
      <c r="C52" s="4" t="s">
        <v>46</v>
      </c>
      <c r="D52" s="4" t="s">
        <v>20</v>
      </c>
      <c r="E52" s="11" t="s">
        <v>0</v>
      </c>
      <c r="F52" s="4" t="s">
        <v>45</v>
      </c>
      <c r="G52" s="4" t="s">
        <v>46</v>
      </c>
      <c r="H52" s="4" t="s">
        <v>21</v>
      </c>
      <c r="I52" s="4" t="s">
        <v>46</v>
      </c>
      <c r="J52" s="4" t="s">
        <v>46</v>
      </c>
      <c r="K52" s="4" t="s">
        <v>46</v>
      </c>
    </row>
    <row r="53" spans="1:11">
      <c r="A53" t="s">
        <v>95</v>
      </c>
      <c r="E53" s="12"/>
      <c r="I53" s="13">
        <f>SUM(I41:I51)</f>
        <v>20.41</v>
      </c>
      <c r="J53" s="13">
        <f t="shared" ref="J53:K53" si="24">SUM(J41:J51)</f>
        <v>10.039999999999999</v>
      </c>
      <c r="K53" s="13">
        <f t="shared" si="24"/>
        <v>10.370000000000003</v>
      </c>
    </row>
    <row r="54" spans="1:11">
      <c r="E54" s="12"/>
    </row>
    <row r="55" spans="1:11">
      <c r="A55" t="s">
        <v>96</v>
      </c>
      <c r="E55" s="12"/>
    </row>
    <row r="56" spans="1:11">
      <c r="A56" t="s">
        <v>101</v>
      </c>
      <c r="B56" s="9">
        <v>0.46</v>
      </c>
      <c r="C56" s="9">
        <v>0.25</v>
      </c>
      <c r="D56" s="33"/>
      <c r="E56" s="30"/>
      <c r="F56" s="33"/>
      <c r="G56" s="32"/>
      <c r="H56" s="32">
        <f t="shared" ref="H56:H59" si="25">E56*G56</f>
        <v>0</v>
      </c>
      <c r="I56" s="10">
        <f t="shared" ref="I56:I59" si="26">SUM(B56:C56)+H56</f>
        <v>0.71</v>
      </c>
      <c r="J56" s="32">
        <v>0</v>
      </c>
      <c r="K56" s="10">
        <f t="shared" ref="K56:K59" si="27">I56-J56</f>
        <v>0.71</v>
      </c>
    </row>
    <row r="57" spans="1:11">
      <c r="A57" t="s">
        <v>100</v>
      </c>
      <c r="B57" s="9">
        <v>1.48</v>
      </c>
      <c r="C57" s="9">
        <v>2.17</v>
      </c>
      <c r="D57" s="33"/>
      <c r="E57" s="30"/>
      <c r="F57" s="33"/>
      <c r="G57" s="32"/>
      <c r="H57" s="32">
        <f t="shared" si="25"/>
        <v>0</v>
      </c>
      <c r="I57" s="10">
        <f t="shared" si="26"/>
        <v>3.65</v>
      </c>
      <c r="J57" s="32">
        <v>0</v>
      </c>
      <c r="K57" s="10">
        <f t="shared" si="27"/>
        <v>3.65</v>
      </c>
    </row>
    <row r="58" spans="1:11">
      <c r="A58" t="s">
        <v>99</v>
      </c>
      <c r="B58" s="9">
        <v>3.95</v>
      </c>
      <c r="C58" s="9">
        <v>5.3</v>
      </c>
      <c r="D58" s="33"/>
      <c r="E58" s="30"/>
      <c r="F58" s="33"/>
      <c r="G58" s="32"/>
      <c r="H58" s="32">
        <f t="shared" si="25"/>
        <v>0</v>
      </c>
      <c r="I58" s="10">
        <f t="shared" si="26"/>
        <v>9.25</v>
      </c>
      <c r="J58" s="32">
        <v>0</v>
      </c>
      <c r="K58" s="10">
        <f t="shared" si="27"/>
        <v>9.25</v>
      </c>
    </row>
    <row r="59" spans="1:11">
      <c r="A59" t="s">
        <v>98</v>
      </c>
      <c r="B59" s="9">
        <v>2.69</v>
      </c>
      <c r="C59" s="9">
        <v>1.75</v>
      </c>
      <c r="D59" s="33"/>
      <c r="E59" s="30"/>
      <c r="F59" s="33"/>
      <c r="G59" s="32"/>
      <c r="H59" s="32">
        <f t="shared" si="25"/>
        <v>0</v>
      </c>
      <c r="I59" s="10">
        <f t="shared" si="26"/>
        <v>4.4399999999999995</v>
      </c>
      <c r="J59" s="32">
        <v>0</v>
      </c>
      <c r="K59" s="10">
        <f t="shared" si="27"/>
        <v>4.4399999999999995</v>
      </c>
    </row>
    <row r="60" spans="1:11">
      <c r="A60" s="8" t="s">
        <v>54</v>
      </c>
      <c r="B60" s="8" t="s">
        <v>0</v>
      </c>
      <c r="C60" s="4" t="s">
        <v>46</v>
      </c>
      <c r="D60" s="4" t="s">
        <v>20</v>
      </c>
      <c r="E60" s="4" t="s">
        <v>0</v>
      </c>
      <c r="F60" s="4" t="s">
        <v>45</v>
      </c>
      <c r="G60" s="4" t="s">
        <v>46</v>
      </c>
      <c r="H60" s="4" t="s">
        <v>21</v>
      </c>
      <c r="I60" s="4" t="s">
        <v>46</v>
      </c>
      <c r="J60" s="4" t="s">
        <v>46</v>
      </c>
      <c r="K60" s="4" t="s">
        <v>46</v>
      </c>
    </row>
    <row r="61" spans="1:11">
      <c r="A61" t="s">
        <v>97</v>
      </c>
      <c r="I61" s="13">
        <f t="shared" ref="I61:J61" si="28">SUM(I56:I59)</f>
        <v>18.049999999999997</v>
      </c>
      <c r="J61" s="13">
        <f t="shared" si="28"/>
        <v>0</v>
      </c>
      <c r="K61" s="13">
        <f>SUM(K56:K59)</f>
        <v>18.049999999999997</v>
      </c>
    </row>
    <row r="63" spans="1:11">
      <c r="A63" s="6" t="s">
        <v>51</v>
      </c>
      <c r="H63" s="32">
        <v>3.05</v>
      </c>
      <c r="I63" s="10">
        <f t="shared" ref="I63" si="29">SUM(B63:C63)+H63</f>
        <v>3.05</v>
      </c>
      <c r="J63" s="32">
        <v>0</v>
      </c>
      <c r="K63" s="10">
        <f t="shared" ref="K63" si="30">I63-J63</f>
        <v>3.05</v>
      </c>
    </row>
    <row r="64" spans="1:11">
      <c r="A64" s="4" t="s">
        <v>34</v>
      </c>
      <c r="B64" s="8" t="s">
        <v>11</v>
      </c>
      <c r="C64" s="4" t="s">
        <v>11</v>
      </c>
      <c r="D64" s="4" t="s">
        <v>35</v>
      </c>
      <c r="E64" s="4" t="s">
        <v>11</v>
      </c>
      <c r="F64" s="4" t="s">
        <v>36</v>
      </c>
      <c r="G64" s="4" t="s">
        <v>13</v>
      </c>
      <c r="H64" s="4" t="s">
        <v>14</v>
      </c>
      <c r="I64" s="4" t="s">
        <v>12</v>
      </c>
      <c r="J64" s="4" t="s">
        <v>12</v>
      </c>
      <c r="K64" s="4" t="s">
        <v>12</v>
      </c>
    </row>
    <row r="65" spans="1:12">
      <c r="A65" s="6" t="s">
        <v>52</v>
      </c>
      <c r="I65" s="13">
        <f>I63+I61+I53+I38+I31+I20</f>
        <v>274.51047500000004</v>
      </c>
      <c r="J65" s="13">
        <f t="shared" ref="J65:K65" si="31">J63+J61+J53+J38+J31+J20</f>
        <v>10.039999999999999</v>
      </c>
      <c r="K65" s="13">
        <f t="shared" si="31"/>
        <v>264.47047499999996</v>
      </c>
      <c r="L65" s="13"/>
    </row>
    <row r="66" spans="1:12">
      <c r="A66" s="25" t="s">
        <v>73</v>
      </c>
      <c r="B66" s="1" t="s">
        <v>73</v>
      </c>
      <c r="C66" s="1" t="s">
        <v>73</v>
      </c>
      <c r="D66" s="1" t="s">
        <v>73</v>
      </c>
      <c r="E66" s="1" t="s">
        <v>73</v>
      </c>
      <c r="F66" s="1" t="s">
        <v>73</v>
      </c>
      <c r="G66" s="1" t="s">
        <v>73</v>
      </c>
      <c r="H66" s="1" t="s">
        <v>73</v>
      </c>
      <c r="I66" s="1" t="s">
        <v>73</v>
      </c>
      <c r="J66" s="1" t="s">
        <v>73</v>
      </c>
      <c r="K66" s="1" t="s">
        <v>73</v>
      </c>
      <c r="L66" t="s">
        <v>74</v>
      </c>
    </row>
    <row r="67" spans="1:12">
      <c r="A67" s="7" t="s">
        <v>53</v>
      </c>
      <c r="B67" s="22" t="s">
        <v>72</v>
      </c>
      <c r="I67" s="13">
        <f>RETURNS!E16-VARIABLECosts!I65</f>
        <v>199.129525</v>
      </c>
      <c r="J67" s="13">
        <f>RETURNS!F16-VARIABLECosts!J65</f>
        <v>64.960000000000008</v>
      </c>
      <c r="K67" s="13">
        <f>RETURNS!G16-VARIABLECosts!K65</f>
        <v>134.16952500000008</v>
      </c>
      <c r="L67" s="13"/>
    </row>
    <row r="69" spans="1:12">
      <c r="J69" s="13"/>
    </row>
  </sheetData>
  <sheetProtection sheet="1" objects="1" scenarios="1"/>
  <mergeCells count="7">
    <mergeCell ref="D6:G6"/>
    <mergeCell ref="B7:C7"/>
    <mergeCell ref="J6:K6"/>
    <mergeCell ref="A1:K1"/>
    <mergeCell ref="A2:K2"/>
    <mergeCell ref="A3:K3"/>
    <mergeCell ref="A4:K4"/>
  </mergeCells>
  <pageMargins left="0.7" right="0.7" top="0.75" bottom="0.75" header="0.3" footer="0.3"/>
  <pageSetup scale="58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workbookViewId="0">
      <pane xSplit="1" ySplit="9" topLeftCell="B10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5"/>
  <cols>
    <col min="1" max="1" width="31.42578125" customWidth="1"/>
    <col min="2" max="2" width="8.7109375" style="2" customWidth="1"/>
    <col min="3" max="5" width="10.7109375" customWidth="1"/>
  </cols>
  <sheetData>
    <row r="1" spans="1:8" s="6" customFormat="1" ht="18">
      <c r="A1" s="35" t="s">
        <v>75</v>
      </c>
      <c r="B1" s="39"/>
      <c r="C1" s="39"/>
      <c r="D1" s="39"/>
      <c r="E1" s="39"/>
      <c r="F1" s="29"/>
      <c r="G1" s="29"/>
      <c r="H1" s="28"/>
    </row>
    <row r="2" spans="1:8" s="6" customFormat="1" ht="18">
      <c r="A2" s="35" t="s">
        <v>76</v>
      </c>
      <c r="B2" s="39"/>
      <c r="C2" s="39"/>
      <c r="D2" s="39"/>
      <c r="E2" s="39"/>
      <c r="F2" s="35"/>
      <c r="G2" s="39"/>
    </row>
    <row r="3" spans="1:8" s="6" customFormat="1" ht="18">
      <c r="A3" s="35" t="str">
        <f>RETURNS!A3</f>
        <v>Dry Beans - Riverton Area</v>
      </c>
      <c r="B3" s="39"/>
      <c r="C3" s="39"/>
      <c r="D3" s="39"/>
      <c r="E3" s="39"/>
      <c r="F3" s="35"/>
      <c r="G3" s="39"/>
    </row>
    <row r="4" spans="1:8" s="6" customFormat="1" ht="18">
      <c r="A4" s="35" t="str">
        <f>RETURNS!A4</f>
        <v>40 Acre Enterprise</v>
      </c>
      <c r="B4" s="39"/>
      <c r="C4" s="39"/>
      <c r="D4" s="39"/>
      <c r="E4" s="39"/>
      <c r="F4" s="35"/>
      <c r="G4" s="39"/>
    </row>
    <row r="5" spans="1:8">
      <c r="A5" s="24" t="s">
        <v>78</v>
      </c>
      <c r="B5" s="1" t="s">
        <v>73</v>
      </c>
      <c r="C5" s="1" t="s">
        <v>73</v>
      </c>
      <c r="D5" s="1" t="s">
        <v>73</v>
      </c>
      <c r="E5" s="1" t="s">
        <v>73</v>
      </c>
      <c r="F5" s="23" t="s">
        <v>74</v>
      </c>
    </row>
    <row r="6" spans="1:8">
      <c r="D6" s="34" t="s">
        <v>1</v>
      </c>
      <c r="E6" s="34"/>
    </row>
    <row r="7" spans="1:8">
      <c r="C7" s="2" t="s">
        <v>2</v>
      </c>
      <c r="D7" s="4" t="s">
        <v>3</v>
      </c>
      <c r="E7" s="4"/>
    </row>
    <row r="8" spans="1:8">
      <c r="A8" t="s">
        <v>55</v>
      </c>
      <c r="B8" s="2" t="s">
        <v>7</v>
      </c>
      <c r="C8" s="2" t="s">
        <v>4</v>
      </c>
      <c r="D8" s="4" t="s">
        <v>18</v>
      </c>
      <c r="E8" s="4" t="s">
        <v>19</v>
      </c>
    </row>
    <row r="9" spans="1:8">
      <c r="A9" t="s">
        <v>56</v>
      </c>
      <c r="B9" s="1" t="s">
        <v>67</v>
      </c>
      <c r="C9" s="2" t="s">
        <v>11</v>
      </c>
      <c r="D9" s="4" t="s">
        <v>12</v>
      </c>
      <c r="E9" s="4" t="s">
        <v>12</v>
      </c>
    </row>
    <row r="10" spans="1:8">
      <c r="A10" t="s">
        <v>57</v>
      </c>
    </row>
    <row r="11" spans="1:8">
      <c r="A11" t="s">
        <v>68</v>
      </c>
      <c r="B11" s="2" t="s">
        <v>58</v>
      </c>
      <c r="C11" s="32">
        <v>4.58</v>
      </c>
      <c r="D11" s="32">
        <v>0</v>
      </c>
      <c r="E11" s="19">
        <f t="shared" ref="E11:E27" si="0">C11-D11</f>
        <v>4.58</v>
      </c>
    </row>
    <row r="12" spans="1:8">
      <c r="A12" t="s">
        <v>69</v>
      </c>
      <c r="B12" s="2" t="s">
        <v>58</v>
      </c>
      <c r="C12" s="32">
        <v>5.21</v>
      </c>
      <c r="D12" s="32">
        <v>0</v>
      </c>
      <c r="E12" s="19">
        <f t="shared" si="0"/>
        <v>5.21</v>
      </c>
    </row>
    <row r="13" spans="1:8">
      <c r="A13" t="s">
        <v>70</v>
      </c>
      <c r="B13" s="2" t="s">
        <v>58</v>
      </c>
      <c r="C13" s="32">
        <v>33.35</v>
      </c>
      <c r="D13" s="32">
        <v>0</v>
      </c>
      <c r="E13" s="19">
        <f t="shared" si="0"/>
        <v>33.35</v>
      </c>
    </row>
    <row r="14" spans="1:8">
      <c r="A14" t="s">
        <v>71</v>
      </c>
      <c r="B14" s="2" t="s">
        <v>58</v>
      </c>
      <c r="C14" s="32">
        <v>46.27</v>
      </c>
      <c r="D14" s="32">
        <v>0</v>
      </c>
      <c r="E14" s="19">
        <f t="shared" si="0"/>
        <v>46.27</v>
      </c>
    </row>
    <row r="15" spans="1:8">
      <c r="A15" t="s">
        <v>59</v>
      </c>
      <c r="C15" s="32"/>
      <c r="D15" s="32"/>
      <c r="E15" s="19">
        <f t="shared" si="0"/>
        <v>0</v>
      </c>
    </row>
    <row r="16" spans="1:8">
      <c r="A16" s="21" t="s">
        <v>68</v>
      </c>
      <c r="B16" s="2" t="s">
        <v>58</v>
      </c>
      <c r="C16" s="32">
        <v>0.52</v>
      </c>
      <c r="D16" s="32">
        <v>0.52</v>
      </c>
      <c r="E16" s="19">
        <f t="shared" si="0"/>
        <v>0</v>
      </c>
    </row>
    <row r="17" spans="1:6">
      <c r="A17" s="21" t="s">
        <v>69</v>
      </c>
      <c r="B17" s="2" t="s">
        <v>58</v>
      </c>
      <c r="C17" s="32">
        <v>0.24</v>
      </c>
      <c r="D17" s="32">
        <v>0.24</v>
      </c>
      <c r="E17" s="19">
        <f t="shared" si="0"/>
        <v>0</v>
      </c>
    </row>
    <row r="18" spans="1:6">
      <c r="A18" s="21" t="s">
        <v>70</v>
      </c>
      <c r="B18" s="2" t="s">
        <v>58</v>
      </c>
      <c r="C18" s="32">
        <v>4.9800000000000004</v>
      </c>
      <c r="D18" s="32">
        <v>4.9800000000000004</v>
      </c>
      <c r="E18" s="19">
        <f t="shared" si="0"/>
        <v>0</v>
      </c>
    </row>
    <row r="19" spans="1:6">
      <c r="A19" s="21" t="s">
        <v>71</v>
      </c>
      <c r="B19" s="2" t="s">
        <v>58</v>
      </c>
      <c r="C19" s="32">
        <v>4.3</v>
      </c>
      <c r="D19" s="32">
        <v>4.3</v>
      </c>
      <c r="E19" s="19">
        <f t="shared" si="0"/>
        <v>0</v>
      </c>
    </row>
    <row r="20" spans="1:6">
      <c r="A20" t="s">
        <v>60</v>
      </c>
      <c r="C20" s="32"/>
      <c r="D20" s="32"/>
      <c r="E20" s="19">
        <f t="shared" si="0"/>
        <v>0</v>
      </c>
    </row>
    <row r="21" spans="1:6">
      <c r="A21" t="s">
        <v>68</v>
      </c>
      <c r="B21" s="2" t="s">
        <v>58</v>
      </c>
      <c r="C21" s="32">
        <v>0.34</v>
      </c>
      <c r="D21" s="32">
        <v>0.34</v>
      </c>
      <c r="E21" s="19">
        <f t="shared" si="0"/>
        <v>0</v>
      </c>
    </row>
    <row r="22" spans="1:6">
      <c r="A22" t="s">
        <v>69</v>
      </c>
      <c r="B22" s="2" t="s">
        <v>58</v>
      </c>
      <c r="C22" s="32">
        <v>0.16</v>
      </c>
      <c r="D22" s="32">
        <v>0.16</v>
      </c>
      <c r="E22" s="19">
        <f t="shared" si="0"/>
        <v>0</v>
      </c>
    </row>
    <row r="23" spans="1:6">
      <c r="A23" t="s">
        <v>70</v>
      </c>
      <c r="B23" s="2" t="s">
        <v>58</v>
      </c>
      <c r="C23" s="32">
        <v>2.91</v>
      </c>
      <c r="D23" s="32">
        <v>2.91</v>
      </c>
      <c r="E23" s="19">
        <f t="shared" si="0"/>
        <v>0</v>
      </c>
    </row>
    <row r="24" spans="1:6">
      <c r="A24" t="s">
        <v>71</v>
      </c>
      <c r="B24" s="2" t="s">
        <v>58</v>
      </c>
      <c r="C24" s="32">
        <v>4.41</v>
      </c>
      <c r="D24" s="32">
        <v>4.41</v>
      </c>
      <c r="E24" s="19">
        <f t="shared" si="0"/>
        <v>0</v>
      </c>
    </row>
    <row r="25" spans="1:6">
      <c r="A25" t="s">
        <v>61</v>
      </c>
      <c r="C25" s="32"/>
      <c r="D25" s="32"/>
      <c r="E25" s="19">
        <f t="shared" si="0"/>
        <v>0</v>
      </c>
    </row>
    <row r="26" spans="1:6">
      <c r="A26" t="s">
        <v>68</v>
      </c>
      <c r="B26" s="2" t="s">
        <v>58</v>
      </c>
      <c r="C26" s="32">
        <v>4.3099999999999996</v>
      </c>
      <c r="D26" s="32">
        <v>4.3099999999999996</v>
      </c>
      <c r="E26" s="19">
        <f t="shared" si="0"/>
        <v>0</v>
      </c>
    </row>
    <row r="27" spans="1:6">
      <c r="A27" t="s">
        <v>70</v>
      </c>
      <c r="B27" s="2" t="s">
        <v>58</v>
      </c>
      <c r="C27" s="32">
        <v>38.979999999999997</v>
      </c>
      <c r="D27" s="32">
        <v>38.979999999999997</v>
      </c>
      <c r="E27" s="19">
        <f t="shared" si="0"/>
        <v>0</v>
      </c>
    </row>
    <row r="28" spans="1:6">
      <c r="A28" s="2" t="s">
        <v>56</v>
      </c>
      <c r="B28" s="1" t="s">
        <v>67</v>
      </c>
      <c r="C28" s="2" t="s">
        <v>11</v>
      </c>
      <c r="D28" s="2" t="s">
        <v>12</v>
      </c>
      <c r="E28" s="2" t="s">
        <v>12</v>
      </c>
    </row>
    <row r="29" spans="1:6">
      <c r="A29" t="s">
        <v>62</v>
      </c>
      <c r="C29" s="3">
        <f>SUM(C11:C27)</f>
        <v>150.55999999999997</v>
      </c>
      <c r="D29" s="3">
        <f>SUM(D11:D27)</f>
        <v>61.149999999999991</v>
      </c>
      <c r="E29" s="3">
        <f>SUM(E11:E27)</f>
        <v>89.41</v>
      </c>
      <c r="F29" s="31"/>
    </row>
    <row r="30" spans="1:6">
      <c r="A30" s="25" t="s">
        <v>73</v>
      </c>
      <c r="B30" s="1" t="s">
        <v>73</v>
      </c>
      <c r="C30" s="1" t="s">
        <v>73</v>
      </c>
      <c r="D30" s="1" t="s">
        <v>73</v>
      </c>
      <c r="E30" s="1" t="s">
        <v>73</v>
      </c>
      <c r="F30" s="23" t="s">
        <v>74</v>
      </c>
    </row>
    <row r="32" spans="1:6">
      <c r="A32" t="s">
        <v>63</v>
      </c>
      <c r="C32" s="3">
        <f>VARIABLECosts!I65+FIXEDCosts!C29</f>
        <v>425.07047499999999</v>
      </c>
      <c r="D32" s="3">
        <f>VARIABLECosts!J65+FIXEDCosts!D29</f>
        <v>71.19</v>
      </c>
      <c r="E32" s="3">
        <f>VARIABLECosts!K65+FIXEDCosts!E29</f>
        <v>353.88047499999993</v>
      </c>
      <c r="F32" s="31"/>
    </row>
    <row r="33" spans="1:6">
      <c r="A33" t="s">
        <v>64</v>
      </c>
      <c r="B33" s="23" t="s">
        <v>65</v>
      </c>
      <c r="C33" s="23" t="s">
        <v>65</v>
      </c>
      <c r="D33" s="23" t="s">
        <v>65</v>
      </c>
      <c r="E33" s="23" t="s">
        <v>65</v>
      </c>
      <c r="F33" s="23" t="s">
        <v>74</v>
      </c>
    </row>
    <row r="34" spans="1:6">
      <c r="A34" t="s">
        <v>66</v>
      </c>
      <c r="C34" s="20">
        <f>RETURNS!E16-FIXEDCosts!C32</f>
        <v>48.569525000000056</v>
      </c>
      <c r="D34" s="20">
        <f>RETURNS!F16-FIXEDCosts!D32</f>
        <v>3.8100000000000023</v>
      </c>
      <c r="E34" s="20">
        <f>RETURNS!G16-FIXEDCosts!E32</f>
        <v>44.75952500000011</v>
      </c>
      <c r="F34" s="31"/>
    </row>
    <row r="35" spans="1:6">
      <c r="A35" t="s">
        <v>64</v>
      </c>
      <c r="B35" s="23" t="s">
        <v>65</v>
      </c>
      <c r="C35" s="23" t="s">
        <v>65</v>
      </c>
      <c r="D35" s="23" t="s">
        <v>65</v>
      </c>
      <c r="E35" s="23" t="s">
        <v>65</v>
      </c>
      <c r="F35" s="23" t="s">
        <v>74</v>
      </c>
    </row>
  </sheetData>
  <sheetProtection sheet="1" objects="1" scenarios="1"/>
  <mergeCells count="8">
    <mergeCell ref="D6:E6"/>
    <mergeCell ref="A1:E1"/>
    <mergeCell ref="A2:E2"/>
    <mergeCell ref="F2:G2"/>
    <mergeCell ref="A3:E3"/>
    <mergeCell ref="F3:G3"/>
    <mergeCell ref="A4:E4"/>
    <mergeCell ref="F4:G4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RETURNS</vt:lpstr>
      <vt:lpstr>VARIABLECosts</vt:lpstr>
      <vt:lpstr>FIXEDCosts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Hewlett</dc:creator>
  <cp:lastModifiedBy>John P. Hewlett</cp:lastModifiedBy>
  <cp:lastPrinted>2009-01-03T17:05:37Z</cp:lastPrinted>
  <dcterms:created xsi:type="dcterms:W3CDTF">2008-12-23T01:27:28Z</dcterms:created>
  <dcterms:modified xsi:type="dcterms:W3CDTF">2009-01-03T17:05:41Z</dcterms:modified>
</cp:coreProperties>
</file>