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32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A4" i="3"/>
  <c r="A4" i="2"/>
  <c r="H16"/>
  <c r="J107"/>
  <c r="J103"/>
  <c r="K103"/>
  <c r="I103"/>
  <c r="H101"/>
  <c r="I101" s="1"/>
  <c r="K101" s="1"/>
  <c r="J98"/>
  <c r="I96"/>
  <c r="K96" s="1"/>
  <c r="H95"/>
  <c r="I95" s="1"/>
  <c r="K95" s="1"/>
  <c r="K98" s="1"/>
  <c r="H91"/>
  <c r="I91" s="1"/>
  <c r="K91" s="1"/>
  <c r="I85"/>
  <c r="K85" s="1"/>
  <c r="I84"/>
  <c r="K84" s="1"/>
  <c r="I83"/>
  <c r="K83" s="1"/>
  <c r="I82"/>
  <c r="K82" s="1"/>
  <c r="I81"/>
  <c r="K81" s="1"/>
  <c r="I80"/>
  <c r="K80" s="1"/>
  <c r="I79"/>
  <c r="K79" s="1"/>
  <c r="I78"/>
  <c r="K78" s="1"/>
  <c r="I77"/>
  <c r="K77" s="1"/>
  <c r="I76"/>
  <c r="K76" s="1"/>
  <c r="I75"/>
  <c r="K75" s="1"/>
  <c r="I74"/>
  <c r="K74" s="1"/>
  <c r="I72"/>
  <c r="K72" s="1"/>
  <c r="I71"/>
  <c r="K71" s="1"/>
  <c r="K70"/>
  <c r="I70"/>
  <c r="K69"/>
  <c r="I69"/>
  <c r="J87"/>
  <c r="H73"/>
  <c r="I73" s="1"/>
  <c r="K73" s="1"/>
  <c r="I66"/>
  <c r="K66" s="1"/>
  <c r="H66"/>
  <c r="I67"/>
  <c r="K67" s="1"/>
  <c r="H68"/>
  <c r="I68" s="1"/>
  <c r="K68" s="1"/>
  <c r="I65"/>
  <c r="K65" s="1"/>
  <c r="H64"/>
  <c r="I64" s="1"/>
  <c r="K64" s="1"/>
  <c r="H63"/>
  <c r="H62"/>
  <c r="I63"/>
  <c r="K63" s="1"/>
  <c r="H60"/>
  <c r="H59"/>
  <c r="I59" s="1"/>
  <c r="K59" s="1"/>
  <c r="H58"/>
  <c r="H57"/>
  <c r="H56"/>
  <c r="H43"/>
  <c r="I43" s="1"/>
  <c r="K43" s="1"/>
  <c r="H44"/>
  <c r="H45"/>
  <c r="I45" s="1"/>
  <c r="K45" s="1"/>
  <c r="I32"/>
  <c r="K32" s="1"/>
  <c r="H32"/>
  <c r="H23"/>
  <c r="I23" s="1"/>
  <c r="K23" s="1"/>
  <c r="I24"/>
  <c r="K24" s="1"/>
  <c r="J29"/>
  <c r="H27"/>
  <c r="I27" s="1"/>
  <c r="K27" s="1"/>
  <c r="I26"/>
  <c r="K26" s="1"/>
  <c r="H25"/>
  <c r="I25" s="1"/>
  <c r="K25" s="1"/>
  <c r="I98" l="1"/>
  <c r="I29"/>
  <c r="K29"/>
  <c r="F14" i="1"/>
  <c r="C29" i="3"/>
  <c r="H94" i="2"/>
  <c r="I57"/>
  <c r="K57" s="1"/>
  <c r="I56"/>
  <c r="K56" s="1"/>
  <c r="I60"/>
  <c r="K60" s="1"/>
  <c r="I58"/>
  <c r="K58" s="1"/>
  <c r="I54"/>
  <c r="I53"/>
  <c r="K53" s="1"/>
  <c r="I52"/>
  <c r="K52" s="1"/>
  <c r="H51"/>
  <c r="I51" s="1"/>
  <c r="K51" s="1"/>
  <c r="K54" l="1"/>
  <c r="H37"/>
  <c r="I37" s="1"/>
  <c r="K37" s="1"/>
  <c r="H36"/>
  <c r="I36" s="1"/>
  <c r="K36" s="1"/>
  <c r="H34"/>
  <c r="I34" s="1"/>
  <c r="K34" s="1"/>
  <c r="K17"/>
  <c r="K18"/>
  <c r="E14" i="1"/>
  <c r="G14" s="1"/>
  <c r="K16" i="2"/>
  <c r="A3" i="3"/>
  <c r="A3" i="2"/>
  <c r="J39"/>
  <c r="J20"/>
  <c r="H93"/>
  <c r="I93" s="1"/>
  <c r="K93" s="1"/>
  <c r="H92"/>
  <c r="I92" s="1"/>
  <c r="K92" s="1"/>
  <c r="H90"/>
  <c r="H55"/>
  <c r="I44"/>
  <c r="K44" s="1"/>
  <c r="H42"/>
  <c r="I42" s="1"/>
  <c r="K42" s="1"/>
  <c r="H33"/>
  <c r="I33" s="1"/>
  <c r="K33" s="1"/>
  <c r="E12" i="3"/>
  <c r="E13"/>
  <c r="E14"/>
  <c r="E15"/>
  <c r="E16"/>
  <c r="E17"/>
  <c r="E18"/>
  <c r="E19"/>
  <c r="E20"/>
  <c r="E21"/>
  <c r="E22"/>
  <c r="E23"/>
  <c r="E24"/>
  <c r="E25"/>
  <c r="E26"/>
  <c r="E27"/>
  <c r="E11"/>
  <c r="D29"/>
  <c r="I105" i="2"/>
  <c r="K105" s="1"/>
  <c r="I94"/>
  <c r="K94" s="1"/>
  <c r="I90"/>
  <c r="K90" s="1"/>
  <c r="I55"/>
  <c r="I61"/>
  <c r="K61" s="1"/>
  <c r="I62"/>
  <c r="K62" s="1"/>
  <c r="I46"/>
  <c r="K46" s="1"/>
  <c r="J48"/>
  <c r="K12"/>
  <c r="K11"/>
  <c r="I35"/>
  <c r="K35" s="1"/>
  <c r="H18"/>
  <c r="H17"/>
  <c r="H12"/>
  <c r="H13"/>
  <c r="I13" s="1"/>
  <c r="H14"/>
  <c r="I14" s="1"/>
  <c r="K14" s="1"/>
  <c r="H15"/>
  <c r="I15" s="1"/>
  <c r="K15" s="1"/>
  <c r="H11"/>
  <c r="F16" i="1"/>
  <c r="J109" i="2" s="1"/>
  <c r="E13" i="1"/>
  <c r="G13" s="1"/>
  <c r="K55" i="2" l="1"/>
  <c r="I87"/>
  <c r="K87"/>
  <c r="I20"/>
  <c r="I107" s="1"/>
  <c r="K13"/>
  <c r="K20" s="1"/>
  <c r="K107" s="1"/>
  <c r="I39"/>
  <c r="E29" i="3"/>
  <c r="I48" i="2"/>
  <c r="K48"/>
  <c r="K39"/>
  <c r="E16" i="1"/>
  <c r="G16"/>
  <c r="K109" i="2" l="1"/>
  <c r="I109"/>
  <c r="D32" i="3"/>
  <c r="D34" s="1"/>
  <c r="C32" l="1"/>
  <c r="C34" s="1"/>
  <c r="E32"/>
  <c r="E34" s="1"/>
</calcChain>
</file>

<file path=xl/sharedStrings.xml><?xml version="1.0" encoding="utf-8"?>
<sst xmlns="http://schemas.openxmlformats.org/spreadsheetml/2006/main" count="393" uniqueCount="136">
  <si>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</si>
  <si>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</si>
  <si>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</si>
  <si>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</si>
  <si>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</si>
  <si>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</si>
  <si>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</si>
  <si>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</si>
  <si>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</si>
  <si>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</si>
  <si>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</si>
  <si>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</si>
  <si>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</si>
  <si>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</si>
  <si>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</si>
  <si>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CASH LAND RENT</t>
  </si>
  <si>
    <t>ACRE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</si>
  <si>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</si>
  <si>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</si>
  <si>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</si>
  <si>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</si>
  <si>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</si>
  <si>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</si>
  <si>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</si>
  <si>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</si>
  <si>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</si>
  <si>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</si>
  <si>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</si>
  <si>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</si>
  <si>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</si>
  <si>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</si>
  <si>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</si>
  <si>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</si>
  <si>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</si>
  <si>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</si>
  <si>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</si>
  <si>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</si>
  <si>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</si>
  <si>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METAL SHOP</t>
  </si>
  <si>
    <t>LOAFING SHED</t>
  </si>
  <si>
    <t>4-WHEELER</t>
  </si>
  <si>
    <t>1/2 TON PICKUP - 2WD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</si>
  <si>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</si>
  <si>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</si>
  <si>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</si>
  <si>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</si>
  <si>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</si>
  <si>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</si>
  <si>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</si>
  <si>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</si>
  <si>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</si>
  <si>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</si>
  <si>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</si>
  <si>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</si>
  <si>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</si>
  <si>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</si>
  <si>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</si>
  <si>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</si>
  <si>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</si>
  <si>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</si>
  <si>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</si>
  <si>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</si>
  <si>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</si>
  <si>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</si>
  <si>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</si>
  <si>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</si>
  <si>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</si>
  <si>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</si>
  <si>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</si>
  <si>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</si>
  <si>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</si>
  <si>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</si>
  <si>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</si>
  <si>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</si>
  <si>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</si>
  <si>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</si>
  <si>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</si>
  <si>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</si>
  <si>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</si>
  <si>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</si>
  <si>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**PRE-PLANT SPRING**</t>
  </si>
  <si>
    <t>Total PRE-PLANT SPRING</t>
  </si>
  <si>
    <t>CUSTOM FERTILIZER 50-50-0</t>
  </si>
  <si>
    <t>Gal</t>
  </si>
  <si>
    <t>**PLANT**</t>
  </si>
  <si>
    <t>Total PLANT</t>
  </si>
  <si>
    <t>**GROW**</t>
  </si>
  <si>
    <t>Total GROW</t>
  </si>
  <si>
    <t>**HARVEST**</t>
  </si>
  <si>
    <t>Total HARVEST</t>
  </si>
  <si>
    <t>Sugar Beets - Riverton Area</t>
  </si>
  <si>
    <t>SUGAR BEETS</t>
  </si>
  <si>
    <t>TON</t>
  </si>
  <si>
    <t>**PRE-PLANT FALL**</t>
  </si>
  <si>
    <t>Total PRE-PLANT FALL</t>
  </si>
  <si>
    <t>ROUNDUP</t>
  </si>
  <si>
    <t>NORTON</t>
  </si>
  <si>
    <t>BEET SEED REGULAR</t>
  </si>
  <si>
    <t>Lbs</t>
  </si>
  <si>
    <t>COUNTER</t>
  </si>
  <si>
    <t>BEET SEED PELETS</t>
  </si>
  <si>
    <t>1 MNTH LABOR HOUSING   LEASE</t>
  </si>
  <si>
    <t>STINGER</t>
  </si>
  <si>
    <t>BETAMIX</t>
  </si>
  <si>
    <t>POAST</t>
  </si>
  <si>
    <t xml:space="preserve">THIN 1/2 BEETS      LABOR </t>
  </si>
  <si>
    <t>CROP OIL</t>
  </si>
  <si>
    <t>32-0-0  LIQUID</t>
  </si>
  <si>
    <t>Ton</t>
  </si>
  <si>
    <t xml:space="preserve">WEED 1/2 BEETS      LABOR </t>
  </si>
  <si>
    <t>CROP INSURANCE   BEETS</t>
  </si>
  <si>
    <t>BEET ASSN DUES</t>
  </si>
  <si>
    <t>**POST HARVEST**</t>
  </si>
  <si>
    <t>Total POST HARVEST</t>
  </si>
  <si>
    <t>120 Acre Enterprise</t>
  </si>
  <si>
    <t>PLANT BEETS-1/2 THICK Operation</t>
  </si>
  <si>
    <t>SPRAY BEETS  #1               Operation</t>
  </si>
  <si>
    <t>ROLLER HARROW             Operation</t>
  </si>
  <si>
    <t>PLOW                                    Operation</t>
  </si>
  <si>
    <t>LEVEL                                    Operation</t>
  </si>
  <si>
    <t>BED GROUND                     Operation</t>
  </si>
  <si>
    <t>PLANT BEETS-1/2 STND Operation</t>
  </si>
  <si>
    <t>LAY GATED PIPE                Operation</t>
  </si>
  <si>
    <t>SPRAY BEETS  #2               Operation</t>
  </si>
  <si>
    <t>SPRAY BEETS  #3               Operation</t>
  </si>
  <si>
    <t>CULTIVATE 6-ROW          Operation</t>
  </si>
  <si>
    <t>SPRAY 1/2 BEETS #4        Operation</t>
  </si>
  <si>
    <t>SIDEDRESS LIQD N           Operation</t>
  </si>
  <si>
    <t>PIKUP GATED PIPE           Operation</t>
  </si>
  <si>
    <t>DEFOLIATE 1/2 BEETS     Operation</t>
  </si>
  <si>
    <t>TOPSAVE 1/2 BEETS        Operation</t>
  </si>
  <si>
    <t>PULL BEETS                         Operation</t>
  </si>
  <si>
    <t>HAUL BEETS 2 TON          Operation</t>
  </si>
  <si>
    <t>HAUL BEETS TNDM          Operation</t>
  </si>
  <si>
    <t>FIELD CULT. 1/2 BEETS    Operation</t>
  </si>
  <si>
    <t>CULT. 1/2 BEETS 6-ROW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</si>
</sst>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center"/>
    </xf>
    <xf numFmtId="2" fontId="18" fillId="33" borderId="0" xfId="0" applyNumberFormat="1" applyFont="1" applyFill="1" applyAlignment="1" applyProtection="1">
      <alignment horizontal="right"/>
      <protection locked="0"/>
    </xf>
    <xf numFmtId="44" fontId="1" fillId="0" borderId="0" xfId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165" fontId="18" fillId="33" borderId="0" xfId="0" applyNumberFormat="1" applyFont="1" applyFill="1" applyAlignment="1" applyProtection="1">
      <alignment horizontal="right"/>
      <protection locked="0"/>
    </xf>
    <xf numFmtId="44" fontId="0" fillId="0" borderId="0" xfId="0" applyNumberFormat="1"/>
    <xf numFmtId="44" fontId="18" fillId="33" borderId="0" xfId="1" applyFont="1" applyFill="1" applyProtection="1">
      <protection locked="0"/>
    </xf>
    <xf numFmtId="0" fontId="18" fillId="33" borderId="0" xfId="0" applyFont="1" applyFill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41" t="s">
        <v>75</v>
      </c>
      <c r="B1" s="42"/>
      <c r="C1" s="42"/>
      <c r="D1" s="42"/>
      <c r="E1" s="42"/>
      <c r="F1" s="42"/>
      <c r="G1" s="42"/>
      <c r="H1" s="28"/>
    </row>
    <row r="2" spans="1:8" ht="18">
      <c r="A2" s="41" t="s">
        <v>76</v>
      </c>
      <c r="B2" s="42"/>
      <c r="C2" s="42"/>
      <c r="D2" s="42"/>
      <c r="E2" s="42"/>
      <c r="F2" s="42"/>
      <c r="G2" s="42"/>
    </row>
    <row r="3" spans="1:8" ht="18">
      <c r="A3" s="41" t="s">
        <v>90</v>
      </c>
      <c r="B3" s="42"/>
      <c r="C3" s="42"/>
      <c r="D3" s="42"/>
      <c r="E3" s="42"/>
      <c r="F3" s="42"/>
      <c r="G3" s="42"/>
    </row>
    <row r="4" spans="1:8" ht="18">
      <c r="A4" s="41" t="s">
        <v>114</v>
      </c>
      <c r="B4" s="42"/>
      <c r="C4" s="42"/>
      <c r="D4" s="42"/>
      <c r="E4" s="42"/>
      <c r="F4" s="42"/>
      <c r="G4" s="42"/>
    </row>
    <row r="5" spans="1:8">
      <c r="A5" s="27"/>
      <c r="B5" s="27"/>
      <c r="C5" s="27"/>
      <c r="D5" s="27"/>
      <c r="E5" s="27"/>
      <c r="F5" s="27"/>
      <c r="G5" s="27"/>
    </row>
    <row r="6" spans="1:8">
      <c r="A6" s="24" t="s">
        <v>79</v>
      </c>
      <c r="B6" s="1" t="s">
        <v>73</v>
      </c>
      <c r="C6" s="1" t="s">
        <v>73</v>
      </c>
      <c r="D6" s="1" t="s">
        <v>73</v>
      </c>
      <c r="E6" s="1" t="s">
        <v>73</v>
      </c>
      <c r="F6" s="1" t="s">
        <v>73</v>
      </c>
      <c r="G6" s="1" t="s">
        <v>73</v>
      </c>
      <c r="H6" s="23" t="s">
        <v>74</v>
      </c>
    </row>
    <row r="7" spans="1:8">
      <c r="F7" s="40" t="s">
        <v>1</v>
      </c>
      <c r="G7" s="40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18</v>
      </c>
      <c r="G9" s="4" t="s">
        <v>19</v>
      </c>
    </row>
    <row r="10" spans="1:8">
      <c r="E10" s="15">
        <v>1</v>
      </c>
      <c r="F10" s="16">
        <v>0</v>
      </c>
      <c r="G10" s="16">
        <v>1</v>
      </c>
      <c r="H10" s="16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t="s">
        <v>91</v>
      </c>
      <c r="B13" s="17">
        <v>22</v>
      </c>
      <c r="C13" s="26" t="s">
        <v>92</v>
      </c>
      <c r="D13" s="18">
        <v>38.520000000000003</v>
      </c>
      <c r="E13" s="19">
        <f>D13*B13</f>
        <v>847.44</v>
      </c>
      <c r="F13" s="18">
        <v>0</v>
      </c>
      <c r="G13" s="10">
        <f>E13-F13</f>
        <v>847.44</v>
      </c>
      <c r="H13" s="14"/>
    </row>
    <row r="14" spans="1:8">
      <c r="A14" s="6" t="s">
        <v>15</v>
      </c>
      <c r="B14" s="17">
        <v>1</v>
      </c>
      <c r="C14" s="26" t="s">
        <v>16</v>
      </c>
      <c r="D14" s="18">
        <v>75</v>
      </c>
      <c r="E14" s="19">
        <f>D14*B14</f>
        <v>75</v>
      </c>
      <c r="F14" s="18">
        <f>D14</f>
        <v>75</v>
      </c>
      <c r="G14" s="10">
        <f>E14-F14</f>
        <v>0</v>
      </c>
    </row>
    <row r="15" spans="1:8">
      <c r="A15" s="4" t="s">
        <v>10</v>
      </c>
      <c r="B15" s="4" t="s">
        <v>11</v>
      </c>
      <c r="C15" s="4" t="s">
        <v>12</v>
      </c>
      <c r="D15" s="4" t="s">
        <v>13</v>
      </c>
      <c r="E15" s="4" t="s">
        <v>14</v>
      </c>
      <c r="F15" s="4" t="s">
        <v>14</v>
      </c>
      <c r="G15" s="4" t="s">
        <v>14</v>
      </c>
    </row>
    <row r="16" spans="1:8">
      <c r="A16" s="6" t="s">
        <v>17</v>
      </c>
      <c r="B16" s="5"/>
      <c r="C16" s="5"/>
      <c r="D16" s="19"/>
      <c r="E16" s="19">
        <f>SUM(E13:E14)</f>
        <v>922.44</v>
      </c>
      <c r="F16" s="19">
        <f t="shared" ref="F16:G16" si="0">SUM(F13:F14)</f>
        <v>75</v>
      </c>
      <c r="G16" s="19">
        <f t="shared" si="0"/>
        <v>847.44</v>
      </c>
      <c r="H16" s="1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1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0.140625" style="6" bestFit="1" customWidth="1"/>
    <col min="2" max="2" width="10.7109375" style="5" customWidth="1"/>
    <col min="3" max="3" width="12.7109375" style="5" customWidth="1"/>
    <col min="4" max="4" width="20.7109375" style="6" customWidth="1"/>
    <col min="5" max="5" width="10.7109375" style="6" customWidth="1"/>
    <col min="6" max="6" width="8.7109375" style="6" customWidth="1"/>
    <col min="7" max="11" width="10.7109375" style="6" customWidth="1"/>
    <col min="12" max="16384" width="9.140625" style="6"/>
  </cols>
  <sheetData>
    <row r="1" spans="1:12" ht="18">
      <c r="A1" s="41" t="s">
        <v>75</v>
      </c>
      <c r="B1" s="42"/>
      <c r="C1" s="42"/>
      <c r="D1" s="42"/>
      <c r="E1" s="42"/>
      <c r="F1" s="42"/>
      <c r="G1" s="42"/>
      <c r="H1" s="45"/>
      <c r="I1" s="45"/>
      <c r="J1" s="45"/>
      <c r="K1" s="45"/>
    </row>
    <row r="2" spans="1:12" ht="18">
      <c r="A2" s="41" t="s">
        <v>76</v>
      </c>
      <c r="B2" s="42"/>
      <c r="C2" s="42"/>
      <c r="D2" s="42"/>
      <c r="E2" s="42"/>
      <c r="F2" s="42"/>
      <c r="G2" s="42"/>
      <c r="H2" s="45"/>
      <c r="I2" s="45"/>
      <c r="J2" s="45"/>
      <c r="K2" s="45"/>
    </row>
    <row r="3" spans="1:12" ht="18">
      <c r="A3" s="41" t="str">
        <f>RETURNS!A3</f>
        <v>Sugar Beets - Riverton Area</v>
      </c>
      <c r="B3" s="42"/>
      <c r="C3" s="42"/>
      <c r="D3" s="42"/>
      <c r="E3" s="42"/>
      <c r="F3" s="42"/>
      <c r="G3" s="42"/>
      <c r="H3" s="45"/>
      <c r="I3" s="45"/>
      <c r="J3" s="45"/>
      <c r="K3" s="45"/>
    </row>
    <row r="4" spans="1:12" ht="18">
      <c r="A4" s="41" t="str">
        <f>RETURNS!A4</f>
        <v>120 Acre Enterprise</v>
      </c>
      <c r="B4" s="42"/>
      <c r="C4" s="42"/>
      <c r="D4" s="42"/>
      <c r="E4" s="42"/>
      <c r="F4" s="42"/>
      <c r="G4" s="42"/>
      <c r="H4" s="45"/>
      <c r="I4" s="45"/>
      <c r="J4" s="45"/>
      <c r="K4" s="45"/>
    </row>
    <row r="5" spans="1:12">
      <c r="A5" s="24" t="s">
        <v>78</v>
      </c>
      <c r="B5" s="1" t="s">
        <v>73</v>
      </c>
      <c r="C5" s="1" t="s">
        <v>73</v>
      </c>
      <c r="D5" s="1" t="s">
        <v>73</v>
      </c>
      <c r="E5" s="1" t="s">
        <v>73</v>
      </c>
      <c r="F5" s="1" t="s">
        <v>73</v>
      </c>
      <c r="G5" s="1" t="s">
        <v>73</v>
      </c>
      <c r="H5" s="1" t="s">
        <v>73</v>
      </c>
      <c r="I5" s="1" t="s">
        <v>73</v>
      </c>
      <c r="J5" s="1" t="s">
        <v>73</v>
      </c>
      <c r="K5" s="1" t="s">
        <v>73</v>
      </c>
      <c r="L5" s="23" t="s">
        <v>74</v>
      </c>
    </row>
    <row r="6" spans="1:12">
      <c r="D6" s="43" t="s">
        <v>22</v>
      </c>
      <c r="E6" s="40"/>
      <c r="F6" s="40"/>
      <c r="G6" s="40"/>
      <c r="H6" s="4" t="s">
        <v>23</v>
      </c>
      <c r="J6" s="40" t="s">
        <v>1</v>
      </c>
      <c r="K6" s="40"/>
    </row>
    <row r="7" spans="1:12">
      <c r="B7" s="44" t="s">
        <v>24</v>
      </c>
      <c r="C7" s="44"/>
      <c r="E7" s="4" t="s">
        <v>25</v>
      </c>
      <c r="F7" s="4" t="s">
        <v>7</v>
      </c>
      <c r="G7" s="4"/>
      <c r="H7" s="4" t="s">
        <v>26</v>
      </c>
      <c r="I7" s="4" t="s">
        <v>2</v>
      </c>
      <c r="J7" s="4" t="s">
        <v>3</v>
      </c>
      <c r="K7" s="4"/>
    </row>
    <row r="8" spans="1:12">
      <c r="A8" s="6" t="s">
        <v>27</v>
      </c>
      <c r="B8" s="4" t="s">
        <v>28</v>
      </c>
      <c r="C8" s="4" t="s">
        <v>29</v>
      </c>
      <c r="D8" s="4" t="s">
        <v>30</v>
      </c>
      <c r="E8" s="4" t="s">
        <v>31</v>
      </c>
      <c r="F8" s="4" t="s">
        <v>32</v>
      </c>
      <c r="G8" s="4" t="s">
        <v>33</v>
      </c>
      <c r="H8" s="4" t="s">
        <v>31</v>
      </c>
      <c r="I8" s="4" t="s">
        <v>4</v>
      </c>
      <c r="J8" s="4" t="s">
        <v>18</v>
      </c>
      <c r="K8" s="4" t="s">
        <v>19</v>
      </c>
    </row>
    <row r="9" spans="1:12">
      <c r="A9" s="4" t="s">
        <v>34</v>
      </c>
      <c r="B9" s="8" t="s">
        <v>11</v>
      </c>
      <c r="C9" s="4" t="s">
        <v>11</v>
      </c>
      <c r="D9" s="4" t="s">
        <v>35</v>
      </c>
      <c r="E9" s="4" t="s">
        <v>11</v>
      </c>
      <c r="F9" s="4" t="s">
        <v>36</v>
      </c>
      <c r="G9" s="4" t="s">
        <v>13</v>
      </c>
      <c r="H9" s="4" t="s">
        <v>14</v>
      </c>
      <c r="I9" s="4" t="s">
        <v>12</v>
      </c>
      <c r="J9" s="4" t="s">
        <v>12</v>
      </c>
      <c r="K9" s="4" t="s">
        <v>12</v>
      </c>
    </row>
    <row r="10" spans="1:12">
      <c r="A10" s="6" t="s">
        <v>37</v>
      </c>
      <c r="J10" s="4"/>
      <c r="K10" s="4"/>
    </row>
    <row r="11" spans="1:12">
      <c r="A11" s="6" t="s">
        <v>38</v>
      </c>
      <c r="B11" s="9"/>
      <c r="C11" s="9"/>
      <c r="D11" s="36"/>
      <c r="E11" s="33"/>
      <c r="F11" s="36"/>
      <c r="G11" s="35"/>
      <c r="H11" s="35">
        <f>E11*G11</f>
        <v>0</v>
      </c>
      <c r="I11" s="35">
        <v>2.2999999999999998</v>
      </c>
      <c r="J11" s="35">
        <v>0</v>
      </c>
      <c r="K11" s="10">
        <f>I11-J11</f>
        <v>2.2999999999999998</v>
      </c>
    </row>
    <row r="12" spans="1:12">
      <c r="A12" s="6" t="s">
        <v>39</v>
      </c>
      <c r="B12" s="9"/>
      <c r="C12" s="9"/>
      <c r="D12" s="36"/>
      <c r="E12" s="33"/>
      <c r="F12" s="36"/>
      <c r="G12" s="35"/>
      <c r="H12" s="35">
        <f t="shared" ref="H12:H18" si="0">E12*G12</f>
        <v>0</v>
      </c>
      <c r="I12" s="35">
        <v>0.3</v>
      </c>
      <c r="J12" s="35">
        <v>0</v>
      </c>
      <c r="K12" s="10">
        <f t="shared" ref="K12:K18" si="1">I12-J12</f>
        <v>0.3</v>
      </c>
    </row>
    <row r="13" spans="1:12">
      <c r="A13" s="6" t="s">
        <v>40</v>
      </c>
      <c r="B13" s="9">
        <v>4.13</v>
      </c>
      <c r="C13" s="9">
        <v>7.31</v>
      </c>
      <c r="D13" s="36"/>
      <c r="E13" s="33"/>
      <c r="F13" s="36"/>
      <c r="G13" s="35"/>
      <c r="H13" s="35">
        <f t="shared" si="0"/>
        <v>0</v>
      </c>
      <c r="I13" s="10">
        <f>SUM(B13:C13)+H13</f>
        <v>11.44</v>
      </c>
      <c r="J13" s="35">
        <v>0</v>
      </c>
      <c r="K13" s="10">
        <f t="shared" si="1"/>
        <v>11.44</v>
      </c>
    </row>
    <row r="14" spans="1:12">
      <c r="A14" s="6" t="s">
        <v>41</v>
      </c>
      <c r="B14" s="9">
        <v>8.9700000000000006</v>
      </c>
      <c r="C14" s="9">
        <v>2.95</v>
      </c>
      <c r="D14" s="36"/>
      <c r="E14" s="33"/>
      <c r="F14" s="36"/>
      <c r="G14" s="35"/>
      <c r="H14" s="35">
        <f t="shared" si="0"/>
        <v>0</v>
      </c>
      <c r="I14" s="10">
        <f t="shared" ref="I14:I15" si="2">SUM(B14:C14)+H14</f>
        <v>11.920000000000002</v>
      </c>
      <c r="J14" s="35">
        <v>0</v>
      </c>
      <c r="K14" s="10">
        <f t="shared" si="1"/>
        <v>11.920000000000002</v>
      </c>
    </row>
    <row r="15" spans="1:12">
      <c r="A15" s="6" t="s">
        <v>42</v>
      </c>
      <c r="B15" s="9">
        <v>8.9700000000000006</v>
      </c>
      <c r="C15" s="9">
        <v>2.95</v>
      </c>
      <c r="D15" s="36"/>
      <c r="E15" s="33"/>
      <c r="F15" s="36"/>
      <c r="G15" s="35"/>
      <c r="H15" s="35">
        <f t="shared" si="0"/>
        <v>0</v>
      </c>
      <c r="I15" s="10">
        <f t="shared" si="2"/>
        <v>11.920000000000002</v>
      </c>
      <c r="J15" s="35">
        <v>0</v>
      </c>
      <c r="K15" s="10">
        <f t="shared" si="1"/>
        <v>11.920000000000002</v>
      </c>
    </row>
    <row r="16" spans="1:12">
      <c r="A16" s="6" t="s">
        <v>15</v>
      </c>
      <c r="B16" s="9"/>
      <c r="C16" s="9"/>
      <c r="D16" s="36"/>
      <c r="E16" s="33"/>
      <c r="F16" s="36"/>
      <c r="G16" s="35"/>
      <c r="H16" s="35">
        <f t="shared" si="0"/>
        <v>0</v>
      </c>
      <c r="I16" s="35">
        <v>75</v>
      </c>
      <c r="J16" s="35">
        <v>0</v>
      </c>
      <c r="K16" s="10">
        <f t="shared" si="1"/>
        <v>75</v>
      </c>
    </row>
    <row r="17" spans="1:11">
      <c r="A17" s="6" t="s">
        <v>43</v>
      </c>
      <c r="B17" s="9"/>
      <c r="C17" s="9"/>
      <c r="D17" s="36"/>
      <c r="E17" s="33"/>
      <c r="F17" s="36"/>
      <c r="G17" s="35"/>
      <c r="H17" s="35">
        <f t="shared" si="0"/>
        <v>0</v>
      </c>
      <c r="I17" s="35">
        <v>20.190000000000001</v>
      </c>
      <c r="J17" s="35">
        <v>0</v>
      </c>
      <c r="K17" s="10">
        <f t="shared" si="1"/>
        <v>20.190000000000001</v>
      </c>
    </row>
    <row r="18" spans="1:11">
      <c r="A18" s="6" t="s">
        <v>44</v>
      </c>
      <c r="B18" s="9"/>
      <c r="C18" s="9"/>
      <c r="D18" s="36"/>
      <c r="E18" s="33"/>
      <c r="F18" s="36"/>
      <c r="G18" s="35"/>
      <c r="H18" s="35">
        <f t="shared" si="0"/>
        <v>0</v>
      </c>
      <c r="I18" s="35">
        <v>40.369999999999997</v>
      </c>
      <c r="J18" s="35">
        <v>0</v>
      </c>
      <c r="K18" s="10">
        <f t="shared" si="1"/>
        <v>40.369999999999997</v>
      </c>
    </row>
    <row r="19" spans="1:11">
      <c r="A19" s="8" t="s">
        <v>54</v>
      </c>
      <c r="B19" s="8" t="s">
        <v>0</v>
      </c>
      <c r="C19" s="4" t="s">
        <v>46</v>
      </c>
      <c r="D19" s="4" t="s">
        <v>20</v>
      </c>
      <c r="E19" s="11" t="s">
        <v>0</v>
      </c>
      <c r="F19" s="4" t="s">
        <v>45</v>
      </c>
      <c r="G19" s="4" t="s">
        <v>46</v>
      </c>
      <c r="H19" s="4" t="s">
        <v>21</v>
      </c>
      <c r="I19" s="4" t="s">
        <v>46</v>
      </c>
      <c r="J19" s="4" t="s">
        <v>46</v>
      </c>
      <c r="K19" s="4" t="s">
        <v>46</v>
      </c>
    </row>
    <row r="20" spans="1:11">
      <c r="A20" s="6" t="s">
        <v>47</v>
      </c>
      <c r="E20" s="12"/>
      <c r="I20" s="13">
        <f>SUM(I11:I18)</f>
        <v>173.44</v>
      </c>
      <c r="J20" s="13">
        <f t="shared" ref="J20:K20" si="3">SUM(J11:J18)</f>
        <v>0</v>
      </c>
      <c r="K20" s="13">
        <f t="shared" si="3"/>
        <v>173.44</v>
      </c>
    </row>
    <row r="21" spans="1:11">
      <c r="E21" s="12"/>
    </row>
    <row r="22" spans="1:11">
      <c r="A22" t="s">
        <v>93</v>
      </c>
      <c r="B22" s="32"/>
      <c r="C22" s="32"/>
      <c r="E22" s="12"/>
    </row>
    <row r="23" spans="1:11">
      <c r="A23" t="s">
        <v>116</v>
      </c>
      <c r="B23" s="9">
        <v>0.13</v>
      </c>
      <c r="C23" s="9">
        <v>0.17</v>
      </c>
      <c r="D23" s="36" t="s">
        <v>95</v>
      </c>
      <c r="E23" s="33">
        <v>0.16600000000000001</v>
      </c>
      <c r="F23" s="36" t="s">
        <v>83</v>
      </c>
      <c r="G23" s="35">
        <v>47.65</v>
      </c>
      <c r="H23" s="35">
        <f t="shared" ref="H23" si="4">E23*G23</f>
        <v>7.9099000000000004</v>
      </c>
      <c r="I23" s="10">
        <f t="shared" ref="I23" si="5">SUM(B23:C23)+H23</f>
        <v>8.2099000000000011</v>
      </c>
      <c r="J23" s="35">
        <v>0</v>
      </c>
      <c r="K23" s="10">
        <f t="shared" ref="K23" si="6">I23-J23</f>
        <v>8.2099000000000011</v>
      </c>
    </row>
    <row r="24" spans="1:11">
      <c r="A24" t="s">
        <v>118</v>
      </c>
      <c r="B24" s="9">
        <v>1.97</v>
      </c>
      <c r="C24" s="9">
        <v>3.95</v>
      </c>
      <c r="D24" s="36"/>
      <c r="E24" s="33"/>
      <c r="F24" s="36"/>
      <c r="G24" s="35"/>
      <c r="H24" s="35">
        <v>0</v>
      </c>
      <c r="I24" s="10">
        <f t="shared" ref="I24" si="7">SUM(B24:C24)+H24</f>
        <v>5.92</v>
      </c>
      <c r="J24" s="35">
        <v>0</v>
      </c>
      <c r="K24" s="10">
        <f>I24-J24</f>
        <v>5.92</v>
      </c>
    </row>
    <row r="25" spans="1:11">
      <c r="A25" t="s">
        <v>117</v>
      </c>
      <c r="B25" s="9">
        <v>0.85</v>
      </c>
      <c r="C25" s="9">
        <v>1.65</v>
      </c>
      <c r="D25" s="36"/>
      <c r="E25" s="33"/>
      <c r="F25" s="36"/>
      <c r="G25" s="35"/>
      <c r="H25" s="35">
        <f t="shared" ref="H25" si="8">E25*G25</f>
        <v>0</v>
      </c>
      <c r="I25" s="10">
        <f t="shared" ref="I25:I27" si="9">SUM(B25:C25)+H25</f>
        <v>2.5</v>
      </c>
      <c r="J25" s="35">
        <v>0</v>
      </c>
      <c r="K25" s="10">
        <f t="shared" ref="K25:K27" si="10">I25-J25</f>
        <v>2.5</v>
      </c>
    </row>
    <row r="26" spans="1:11">
      <c r="A26" t="s">
        <v>82</v>
      </c>
      <c r="B26" s="9"/>
      <c r="C26" s="9"/>
      <c r="D26" s="36"/>
      <c r="E26" s="33"/>
      <c r="F26" s="36"/>
      <c r="G26" s="35"/>
      <c r="H26" s="35">
        <v>20.78</v>
      </c>
      <c r="I26" s="10">
        <f t="shared" si="9"/>
        <v>20.78</v>
      </c>
      <c r="J26" s="35">
        <v>0</v>
      </c>
      <c r="K26" s="10">
        <f t="shared" si="10"/>
        <v>20.78</v>
      </c>
    </row>
    <row r="27" spans="1:11">
      <c r="A27" t="s">
        <v>117</v>
      </c>
      <c r="B27" s="9">
        <v>0.85</v>
      </c>
      <c r="C27" s="9">
        <v>1.65</v>
      </c>
      <c r="D27" s="36"/>
      <c r="E27" s="33"/>
      <c r="F27" s="36"/>
      <c r="G27" s="35"/>
      <c r="H27" s="35">
        <f t="shared" ref="H27" si="11">E27*G27</f>
        <v>0</v>
      </c>
      <c r="I27" s="10">
        <f t="shared" si="9"/>
        <v>2.5</v>
      </c>
      <c r="J27" s="35">
        <v>0</v>
      </c>
      <c r="K27" s="10">
        <f t="shared" si="10"/>
        <v>2.5</v>
      </c>
    </row>
    <row r="28" spans="1:11">
      <c r="A28" s="31" t="s">
        <v>54</v>
      </c>
      <c r="B28" s="31" t="s">
        <v>0</v>
      </c>
      <c r="C28" s="30" t="s">
        <v>46</v>
      </c>
      <c r="D28" s="30" t="s">
        <v>20</v>
      </c>
      <c r="E28" s="11" t="s">
        <v>0</v>
      </c>
      <c r="F28" s="30" t="s">
        <v>45</v>
      </c>
      <c r="G28" s="30" t="s">
        <v>46</v>
      </c>
      <c r="H28" s="30" t="s">
        <v>21</v>
      </c>
      <c r="I28" s="30" t="s">
        <v>46</v>
      </c>
      <c r="J28" s="30" t="s">
        <v>46</v>
      </c>
      <c r="K28" s="30" t="s">
        <v>46</v>
      </c>
    </row>
    <row r="29" spans="1:11">
      <c r="A29" t="s">
        <v>94</v>
      </c>
      <c r="B29" s="32"/>
      <c r="C29" s="32"/>
      <c r="E29" s="12"/>
      <c r="I29" s="13">
        <f>SUM(I23:I27)</f>
        <v>39.9099</v>
      </c>
      <c r="J29" s="13">
        <f>SUM(J23:J27)</f>
        <v>0</v>
      </c>
      <c r="K29" s="13">
        <f>SUM(K23:K27)</f>
        <v>39.9099</v>
      </c>
    </row>
    <row r="30" spans="1:11">
      <c r="A30"/>
      <c r="B30" s="32"/>
      <c r="C30" s="32"/>
      <c r="E30" s="12"/>
      <c r="I30" s="13"/>
      <c r="J30" s="13"/>
      <c r="K30" s="13"/>
    </row>
    <row r="31" spans="1:11">
      <c r="A31" t="s">
        <v>80</v>
      </c>
      <c r="E31" s="12"/>
    </row>
    <row r="32" spans="1:11">
      <c r="A32" t="s">
        <v>117</v>
      </c>
      <c r="B32" s="9">
        <v>0.85</v>
      </c>
      <c r="C32" s="9">
        <v>1.65</v>
      </c>
      <c r="D32" s="36"/>
      <c r="E32" s="33"/>
      <c r="F32" s="36"/>
      <c r="G32" s="35"/>
      <c r="H32" s="35">
        <f t="shared" ref="H32" si="12">E32*G32</f>
        <v>0</v>
      </c>
      <c r="I32" s="10">
        <f t="shared" ref="I32" si="13">SUM(B32:C32)+H32</f>
        <v>2.5</v>
      </c>
      <c r="J32" s="35">
        <v>0</v>
      </c>
      <c r="K32" s="10">
        <f t="shared" ref="K32" si="14">I32-J32</f>
        <v>2.5</v>
      </c>
    </row>
    <row r="33" spans="1:12">
      <c r="A33" t="s">
        <v>119</v>
      </c>
      <c r="B33" s="9">
        <v>1.18</v>
      </c>
      <c r="C33" s="9">
        <v>2.25</v>
      </c>
      <c r="D33" s="36"/>
      <c r="E33" s="33"/>
      <c r="F33" s="36"/>
      <c r="G33" s="35"/>
      <c r="H33" s="35">
        <f t="shared" ref="H33" si="15">E33*G33</f>
        <v>0</v>
      </c>
      <c r="I33" s="10">
        <f t="shared" ref="I33:I37" si="16">SUM(B33:C33)+H33</f>
        <v>3.4299999999999997</v>
      </c>
      <c r="J33" s="35">
        <v>0</v>
      </c>
      <c r="K33" s="10">
        <f t="shared" ref="K33:K37" si="17">I33-J33</f>
        <v>3.4299999999999997</v>
      </c>
    </row>
    <row r="34" spans="1:12">
      <c r="A34" t="s">
        <v>119</v>
      </c>
      <c r="B34" s="9">
        <v>1.18</v>
      </c>
      <c r="C34" s="9">
        <v>2.25</v>
      </c>
      <c r="D34" s="36"/>
      <c r="E34" s="33"/>
      <c r="F34" s="36"/>
      <c r="G34" s="35"/>
      <c r="H34" s="35">
        <f t="shared" ref="H34" si="18">E34*G34</f>
        <v>0</v>
      </c>
      <c r="I34" s="10">
        <f t="shared" ref="I34" si="19">SUM(B34:C34)+H34</f>
        <v>3.4299999999999997</v>
      </c>
      <c r="J34" s="35">
        <v>0</v>
      </c>
      <c r="K34" s="10">
        <f t="shared" ref="K34" si="20">I34-J34</f>
        <v>3.4299999999999997</v>
      </c>
    </row>
    <row r="35" spans="1:12">
      <c r="A35" t="s">
        <v>82</v>
      </c>
      <c r="B35" s="9"/>
      <c r="C35" s="9"/>
      <c r="D35" s="36"/>
      <c r="E35" s="33"/>
      <c r="F35" s="36"/>
      <c r="G35" s="35"/>
      <c r="H35" s="35">
        <v>20.78</v>
      </c>
      <c r="I35" s="10">
        <f t="shared" si="16"/>
        <v>20.78</v>
      </c>
      <c r="J35" s="35">
        <v>0</v>
      </c>
      <c r="K35" s="10">
        <f t="shared" si="17"/>
        <v>20.78</v>
      </c>
    </row>
    <row r="36" spans="1:12">
      <c r="A36" t="s">
        <v>117</v>
      </c>
      <c r="B36" s="9">
        <v>0.85</v>
      </c>
      <c r="C36" s="9">
        <v>1.65</v>
      </c>
      <c r="D36" s="36"/>
      <c r="E36" s="33"/>
      <c r="F36" s="36"/>
      <c r="G36" s="35"/>
      <c r="H36" s="35">
        <f t="shared" ref="H36:H37" si="21">E36*G36</f>
        <v>0</v>
      </c>
      <c r="I36" s="10">
        <f t="shared" ref="I36" si="22">SUM(B36:C36)+H36</f>
        <v>2.5</v>
      </c>
      <c r="J36" s="35">
        <v>0</v>
      </c>
      <c r="K36" s="10">
        <f t="shared" ref="K36" si="23">I36-J36</f>
        <v>2.5</v>
      </c>
    </row>
    <row r="37" spans="1:12">
      <c r="A37" t="s">
        <v>120</v>
      </c>
      <c r="B37" s="9">
        <v>0.99</v>
      </c>
      <c r="C37" s="9">
        <v>2.0299999999999998</v>
      </c>
      <c r="D37" s="36" t="s">
        <v>96</v>
      </c>
      <c r="E37" s="33">
        <v>0.10100000000000001</v>
      </c>
      <c r="F37" s="36" t="s">
        <v>83</v>
      </c>
      <c r="G37" s="35">
        <v>167.34</v>
      </c>
      <c r="H37" s="35">
        <f t="shared" si="21"/>
        <v>16.901340000000001</v>
      </c>
      <c r="I37" s="10">
        <f t="shared" si="16"/>
        <v>19.921340000000001</v>
      </c>
      <c r="J37" s="35">
        <v>0</v>
      </c>
      <c r="K37" s="10">
        <f t="shared" si="17"/>
        <v>19.921340000000001</v>
      </c>
    </row>
    <row r="38" spans="1:12">
      <c r="A38" s="8" t="s">
        <v>54</v>
      </c>
      <c r="B38" s="8" t="s">
        <v>0</v>
      </c>
      <c r="C38" s="4" t="s">
        <v>46</v>
      </c>
      <c r="D38" s="4" t="s">
        <v>20</v>
      </c>
      <c r="E38" s="11" t="s">
        <v>0</v>
      </c>
      <c r="F38" s="4" t="s">
        <v>45</v>
      </c>
      <c r="G38" s="4" t="s">
        <v>46</v>
      </c>
      <c r="H38" s="4" t="s">
        <v>21</v>
      </c>
      <c r="I38" s="4" t="s">
        <v>46</v>
      </c>
      <c r="J38" s="4" t="s">
        <v>46</v>
      </c>
      <c r="K38" s="4" t="s">
        <v>46</v>
      </c>
    </row>
    <row r="39" spans="1:12">
      <c r="A39" t="s">
        <v>81</v>
      </c>
      <c r="E39" s="12"/>
      <c r="I39" s="13">
        <f>SUM(I32:I37)</f>
        <v>52.561340000000001</v>
      </c>
      <c r="J39" s="13">
        <f>SUM(J32:J37)</f>
        <v>0</v>
      </c>
      <c r="K39" s="13">
        <f>SUM(K32:K37)</f>
        <v>52.561340000000001</v>
      </c>
    </row>
    <row r="40" spans="1:12">
      <c r="E40" s="12"/>
    </row>
    <row r="41" spans="1:12">
      <c r="A41" t="s">
        <v>84</v>
      </c>
      <c r="E41" s="12"/>
    </row>
    <row r="42" spans="1:12">
      <c r="A42" t="s">
        <v>115</v>
      </c>
      <c r="B42" s="9">
        <v>0.42</v>
      </c>
      <c r="C42" s="9">
        <v>0.68</v>
      </c>
      <c r="D42" s="36" t="s">
        <v>97</v>
      </c>
      <c r="E42" s="33">
        <v>0.8</v>
      </c>
      <c r="F42" s="36" t="s">
        <v>98</v>
      </c>
      <c r="G42" s="35">
        <v>22</v>
      </c>
      <c r="H42" s="35">
        <f t="shared" ref="H42:H45" si="24">E42*G42</f>
        <v>17.600000000000001</v>
      </c>
      <c r="I42" s="10">
        <f t="shared" ref="I42:I46" si="25">SUM(B42:C42)+H42</f>
        <v>18.700000000000003</v>
      </c>
      <c r="J42" s="35">
        <v>0</v>
      </c>
      <c r="K42" s="10">
        <f t="shared" ref="K42:K46" si="26">I42-J42</f>
        <v>18.700000000000003</v>
      </c>
      <c r="L42" s="13"/>
    </row>
    <row r="43" spans="1:12">
      <c r="A43"/>
      <c r="B43" s="9"/>
      <c r="C43" s="9"/>
      <c r="D43" s="36" t="s">
        <v>99</v>
      </c>
      <c r="E43" s="33">
        <v>4</v>
      </c>
      <c r="F43" s="36" t="s">
        <v>98</v>
      </c>
      <c r="G43" s="35">
        <v>1.89</v>
      </c>
      <c r="H43" s="35">
        <f t="shared" si="24"/>
        <v>7.56</v>
      </c>
      <c r="I43" s="10">
        <f t="shared" si="25"/>
        <v>7.56</v>
      </c>
      <c r="J43" s="35">
        <v>0</v>
      </c>
      <c r="K43" s="10">
        <f t="shared" si="26"/>
        <v>7.56</v>
      </c>
    </row>
    <row r="44" spans="1:12">
      <c r="A44" t="s">
        <v>121</v>
      </c>
      <c r="B44" s="9">
        <v>0.42</v>
      </c>
      <c r="C44" s="9">
        <v>0.68</v>
      </c>
      <c r="D44" s="36" t="s">
        <v>100</v>
      </c>
      <c r="E44" s="33">
        <v>0.8</v>
      </c>
      <c r="F44" s="36" t="s">
        <v>98</v>
      </c>
      <c r="G44" s="35">
        <v>9.75</v>
      </c>
      <c r="H44" s="35">
        <f t="shared" si="24"/>
        <v>7.8000000000000007</v>
      </c>
      <c r="I44" s="10">
        <f t="shared" si="25"/>
        <v>8.9</v>
      </c>
      <c r="J44" s="35">
        <v>0</v>
      </c>
      <c r="K44" s="10">
        <f t="shared" si="26"/>
        <v>8.9</v>
      </c>
      <c r="L44" s="13"/>
    </row>
    <row r="45" spans="1:12">
      <c r="A45"/>
      <c r="B45" s="9"/>
      <c r="C45" s="9"/>
      <c r="D45" s="36" t="s">
        <v>99</v>
      </c>
      <c r="E45" s="33">
        <v>4</v>
      </c>
      <c r="F45" s="36" t="s">
        <v>98</v>
      </c>
      <c r="G45" s="35">
        <v>1.89</v>
      </c>
      <c r="H45" s="35">
        <f t="shared" si="24"/>
        <v>7.56</v>
      </c>
      <c r="I45" s="10">
        <f t="shared" si="25"/>
        <v>7.56</v>
      </c>
      <c r="J45" s="35">
        <v>0</v>
      </c>
      <c r="K45" s="10">
        <f t="shared" si="26"/>
        <v>7.56</v>
      </c>
    </row>
    <row r="46" spans="1:12">
      <c r="A46" t="s">
        <v>110</v>
      </c>
      <c r="B46" s="9"/>
      <c r="C46" s="9"/>
      <c r="D46" s="36"/>
      <c r="E46" s="33"/>
      <c r="F46" s="36"/>
      <c r="G46" s="35"/>
      <c r="H46" s="35">
        <v>13.28</v>
      </c>
      <c r="I46" s="10">
        <f t="shared" si="25"/>
        <v>13.28</v>
      </c>
      <c r="J46" s="35">
        <v>0</v>
      </c>
      <c r="K46" s="10">
        <f t="shared" si="26"/>
        <v>13.28</v>
      </c>
    </row>
    <row r="47" spans="1:12">
      <c r="A47" s="8" t="s">
        <v>54</v>
      </c>
      <c r="B47" s="8" t="s">
        <v>0</v>
      </c>
      <c r="C47" s="4" t="s">
        <v>46</v>
      </c>
      <c r="D47" s="4" t="s">
        <v>20</v>
      </c>
      <c r="E47" s="11" t="s">
        <v>0</v>
      </c>
      <c r="F47" s="4" t="s">
        <v>45</v>
      </c>
      <c r="G47" s="4" t="s">
        <v>46</v>
      </c>
      <c r="H47" s="4" t="s">
        <v>21</v>
      </c>
      <c r="I47" s="4" t="s">
        <v>46</v>
      </c>
      <c r="J47" s="4" t="s">
        <v>46</v>
      </c>
      <c r="K47" s="4" t="s">
        <v>46</v>
      </c>
    </row>
    <row r="48" spans="1:12">
      <c r="A48" t="s">
        <v>85</v>
      </c>
      <c r="E48" s="12"/>
      <c r="I48" s="13">
        <f>SUM(I42:I46)</f>
        <v>56.000000000000007</v>
      </c>
      <c r="J48" s="13">
        <f>SUM(J42:J46)</f>
        <v>0</v>
      </c>
      <c r="K48" s="13">
        <f>SUM(K42:K46)</f>
        <v>56.000000000000007</v>
      </c>
    </row>
    <row r="49" spans="1:12">
      <c r="E49" s="12"/>
    </row>
    <row r="50" spans="1:12">
      <c r="A50" t="s">
        <v>86</v>
      </c>
      <c r="E50" s="12"/>
    </row>
    <row r="51" spans="1:12">
      <c r="A51" t="s">
        <v>122</v>
      </c>
      <c r="B51" s="9">
        <v>0.46</v>
      </c>
      <c r="C51" s="9">
        <v>0.25</v>
      </c>
      <c r="D51" s="36"/>
      <c r="E51" s="33"/>
      <c r="F51" s="36"/>
      <c r="G51" s="35"/>
      <c r="H51" s="35">
        <f>E51*G51</f>
        <v>0</v>
      </c>
      <c r="I51" s="10">
        <f t="shared" ref="I51:I54" si="27">SUM(B51:C51)+H51</f>
        <v>0.71</v>
      </c>
      <c r="J51" s="35">
        <v>0</v>
      </c>
      <c r="K51" s="10">
        <f t="shared" ref="K51:K54" si="28">I51-J51</f>
        <v>0.71</v>
      </c>
    </row>
    <row r="52" spans="1:12">
      <c r="A52" s="6" t="s">
        <v>48</v>
      </c>
      <c r="B52" s="9">
        <v>0.21</v>
      </c>
      <c r="C52" s="9"/>
      <c r="D52" s="36" t="s">
        <v>49</v>
      </c>
      <c r="E52" s="33"/>
      <c r="F52" s="36"/>
      <c r="G52" s="35"/>
      <c r="H52" s="35">
        <v>0.28999999999999998</v>
      </c>
      <c r="I52" s="10">
        <f t="shared" si="27"/>
        <v>0.5</v>
      </c>
      <c r="J52" s="35">
        <v>0.28999999999999998</v>
      </c>
      <c r="K52" s="10">
        <f t="shared" si="28"/>
        <v>0.21000000000000002</v>
      </c>
    </row>
    <row r="53" spans="1:12">
      <c r="A53" s="6" t="s">
        <v>50</v>
      </c>
      <c r="B53" s="9">
        <v>0.52</v>
      </c>
      <c r="C53" s="9"/>
      <c r="D53" s="36" t="s">
        <v>49</v>
      </c>
      <c r="E53" s="33"/>
      <c r="F53" s="36"/>
      <c r="G53" s="35"/>
      <c r="H53" s="35">
        <v>1.34</v>
      </c>
      <c r="I53" s="10">
        <f t="shared" si="27"/>
        <v>1.86</v>
      </c>
      <c r="J53" s="35">
        <v>1.34</v>
      </c>
      <c r="K53" s="10">
        <f t="shared" si="28"/>
        <v>0.52</v>
      </c>
    </row>
    <row r="54" spans="1:12">
      <c r="A54" t="s">
        <v>101</v>
      </c>
      <c r="B54" s="9"/>
      <c r="C54" s="9"/>
      <c r="D54" s="36"/>
      <c r="E54" s="33"/>
      <c r="F54" s="36"/>
      <c r="G54" s="35"/>
      <c r="H54" s="35">
        <v>3.33</v>
      </c>
      <c r="I54" s="10">
        <f t="shared" si="27"/>
        <v>3.33</v>
      </c>
      <c r="J54" s="35">
        <v>0</v>
      </c>
      <c r="K54" s="10">
        <f t="shared" si="28"/>
        <v>3.33</v>
      </c>
    </row>
    <row r="55" spans="1:12">
      <c r="A55" t="s">
        <v>123</v>
      </c>
      <c r="B55" s="9">
        <v>0.59</v>
      </c>
      <c r="C55" s="9">
        <v>0.45</v>
      </c>
      <c r="D55" s="36" t="s">
        <v>102</v>
      </c>
      <c r="E55" s="33">
        <v>7.0000000000000001E-3</v>
      </c>
      <c r="F55" s="36" t="s">
        <v>83</v>
      </c>
      <c r="G55" s="35">
        <v>349.61</v>
      </c>
      <c r="H55" s="35">
        <f t="shared" ref="H55:H60" si="29">E55*G55</f>
        <v>2.4472700000000001</v>
      </c>
      <c r="I55" s="10">
        <f t="shared" ref="I55:I62" si="30">SUM(B55:C55)+H55</f>
        <v>3.4872700000000001</v>
      </c>
      <c r="J55" s="35">
        <v>0</v>
      </c>
      <c r="K55" s="10">
        <f t="shared" ref="K55:K70" si="31">I55-J55</f>
        <v>3.4872700000000001</v>
      </c>
      <c r="L55" s="13"/>
    </row>
    <row r="56" spans="1:12">
      <c r="B56" s="9"/>
      <c r="C56" s="9"/>
      <c r="D56" s="36" t="s">
        <v>103</v>
      </c>
      <c r="E56" s="33">
        <v>7.8E-2</v>
      </c>
      <c r="F56" s="36" t="s">
        <v>83</v>
      </c>
      <c r="G56" s="35">
        <v>89.41</v>
      </c>
      <c r="H56" s="35">
        <f t="shared" si="29"/>
        <v>6.9739800000000001</v>
      </c>
      <c r="I56" s="10">
        <f t="shared" ref="I56:I57" si="32">SUM(B56:C56)+H56</f>
        <v>6.9739800000000001</v>
      </c>
      <c r="J56" s="35">
        <v>0</v>
      </c>
      <c r="K56" s="10">
        <f t="shared" ref="K56:K57" si="33">I56-J56</f>
        <v>6.9739800000000001</v>
      </c>
    </row>
    <row r="57" spans="1:12">
      <c r="A57" t="s">
        <v>124</v>
      </c>
      <c r="B57" s="9">
        <v>0.59</v>
      </c>
      <c r="C57" s="9">
        <v>0.45</v>
      </c>
      <c r="D57" s="36" t="s">
        <v>102</v>
      </c>
      <c r="E57" s="33">
        <v>1.4999999999999999E-2</v>
      </c>
      <c r="F57" s="36" t="s">
        <v>83</v>
      </c>
      <c r="G57" s="35">
        <v>349.61</v>
      </c>
      <c r="H57" s="35">
        <f t="shared" si="29"/>
        <v>5.2441500000000003</v>
      </c>
      <c r="I57" s="10">
        <f t="shared" si="32"/>
        <v>6.2841500000000003</v>
      </c>
      <c r="J57" s="35">
        <v>0</v>
      </c>
      <c r="K57" s="10">
        <f t="shared" si="33"/>
        <v>6.2841500000000003</v>
      </c>
      <c r="L57" s="13"/>
    </row>
    <row r="58" spans="1:12">
      <c r="B58" s="9"/>
      <c r="C58" s="9"/>
      <c r="D58" s="36" t="s">
        <v>103</v>
      </c>
      <c r="E58" s="33">
        <v>7.8E-2</v>
      </c>
      <c r="F58" s="36" t="s">
        <v>83</v>
      </c>
      <c r="G58" s="35">
        <v>89.41</v>
      </c>
      <c r="H58" s="35">
        <f t="shared" si="29"/>
        <v>6.9739800000000001</v>
      </c>
      <c r="I58" s="10">
        <f t="shared" ref="I58:I60" si="34">SUM(B58:C58)+H58</f>
        <v>6.9739800000000001</v>
      </c>
      <c r="J58" s="35">
        <v>0</v>
      </c>
      <c r="K58" s="10">
        <f t="shared" ref="K58:K60" si="35">I58-J58</f>
        <v>6.9739800000000001</v>
      </c>
    </row>
    <row r="59" spans="1:12">
      <c r="B59" s="9"/>
      <c r="C59" s="9"/>
      <c r="D59" s="36" t="s">
        <v>104</v>
      </c>
      <c r="E59" s="33">
        <v>5.3999999999999999E-2</v>
      </c>
      <c r="F59" s="36" t="s">
        <v>83</v>
      </c>
      <c r="G59" s="35">
        <v>104.78</v>
      </c>
      <c r="H59" s="35">
        <f t="shared" si="29"/>
        <v>5.6581200000000003</v>
      </c>
      <c r="I59" s="10">
        <f>SUM(B59:C59)+H59</f>
        <v>5.6581200000000003</v>
      </c>
      <c r="J59" s="35">
        <v>0</v>
      </c>
      <c r="K59" s="10">
        <f t="shared" ref="K59" si="36">I59-J59</f>
        <v>5.6581200000000003</v>
      </c>
    </row>
    <row r="60" spans="1:12">
      <c r="A60" t="s">
        <v>125</v>
      </c>
      <c r="B60" s="9">
        <v>1.48</v>
      </c>
      <c r="C60" s="9">
        <v>2.33</v>
      </c>
      <c r="D60" s="36"/>
      <c r="E60" s="33"/>
      <c r="F60" s="36"/>
      <c r="G60" s="35"/>
      <c r="H60" s="35">
        <f t="shared" si="29"/>
        <v>0</v>
      </c>
      <c r="I60" s="10">
        <f t="shared" si="34"/>
        <v>3.81</v>
      </c>
      <c r="J60" s="35">
        <v>0</v>
      </c>
      <c r="K60" s="10">
        <f t="shared" si="35"/>
        <v>3.81</v>
      </c>
    </row>
    <row r="61" spans="1:12">
      <c r="A61" t="s">
        <v>105</v>
      </c>
      <c r="B61" s="9"/>
      <c r="C61" s="9"/>
      <c r="D61" s="36"/>
      <c r="E61" s="33"/>
      <c r="F61" s="36"/>
      <c r="G61" s="35"/>
      <c r="H61" s="35">
        <v>17.5</v>
      </c>
      <c r="I61" s="10">
        <f t="shared" si="30"/>
        <v>17.5</v>
      </c>
      <c r="J61" s="35">
        <v>0</v>
      </c>
      <c r="K61" s="10">
        <f t="shared" si="31"/>
        <v>17.5</v>
      </c>
    </row>
    <row r="62" spans="1:12">
      <c r="A62" t="s">
        <v>126</v>
      </c>
      <c r="B62" s="9">
        <v>0.3</v>
      </c>
      <c r="C62" s="9">
        <v>0.23</v>
      </c>
      <c r="D62" s="36" t="s">
        <v>106</v>
      </c>
      <c r="E62" s="33">
        <v>1.9E-2</v>
      </c>
      <c r="F62" s="36" t="s">
        <v>83</v>
      </c>
      <c r="G62" s="35">
        <v>9.11</v>
      </c>
      <c r="H62" s="35">
        <f>E62*G62</f>
        <v>0.17308999999999999</v>
      </c>
      <c r="I62" s="10">
        <f t="shared" si="30"/>
        <v>0.70308999999999999</v>
      </c>
      <c r="J62" s="35">
        <v>0</v>
      </c>
      <c r="K62" s="10">
        <f t="shared" si="31"/>
        <v>0.70308999999999999</v>
      </c>
      <c r="L62" s="13"/>
    </row>
    <row r="63" spans="1:12">
      <c r="B63" s="9"/>
      <c r="C63" s="9"/>
      <c r="D63" s="36" t="s">
        <v>104</v>
      </c>
      <c r="E63" s="33">
        <v>1.9E-2</v>
      </c>
      <c r="F63" s="36" t="s">
        <v>83</v>
      </c>
      <c r="G63" s="35">
        <v>104.78</v>
      </c>
      <c r="H63" s="35">
        <f t="shared" ref="H63:H64" si="37">E63*G63</f>
        <v>1.99082</v>
      </c>
      <c r="I63" s="10">
        <f>SUM(B63:C63)+H63</f>
        <v>1.99082</v>
      </c>
      <c r="J63" s="35">
        <v>0</v>
      </c>
      <c r="K63" s="10">
        <f t="shared" si="31"/>
        <v>1.99082</v>
      </c>
    </row>
    <row r="64" spans="1:12">
      <c r="A64" t="s">
        <v>127</v>
      </c>
      <c r="B64" s="9">
        <v>0.99</v>
      </c>
      <c r="C64" s="9">
        <v>1.1000000000000001</v>
      </c>
      <c r="D64" s="36" t="s">
        <v>107</v>
      </c>
      <c r="E64" s="33">
        <v>9.2999999999999999E-2</v>
      </c>
      <c r="F64" s="36" t="s">
        <v>108</v>
      </c>
      <c r="G64" s="35">
        <v>180</v>
      </c>
      <c r="H64" s="35">
        <f t="shared" si="37"/>
        <v>16.739999999999998</v>
      </c>
      <c r="I64" s="10">
        <f t="shared" ref="I64:I70" si="38">SUM(B64:C64)+H64</f>
        <v>18.829999999999998</v>
      </c>
      <c r="J64" s="35">
        <v>0</v>
      </c>
      <c r="K64" s="10">
        <f t="shared" si="31"/>
        <v>18.829999999999998</v>
      </c>
    </row>
    <row r="65" spans="1:11">
      <c r="A65" t="s">
        <v>101</v>
      </c>
      <c r="B65" s="9"/>
      <c r="C65" s="9"/>
      <c r="D65" s="36"/>
      <c r="E65" s="33"/>
      <c r="F65" s="36"/>
      <c r="G65" s="35"/>
      <c r="H65" s="35">
        <v>3.33</v>
      </c>
      <c r="I65" s="10">
        <f t="shared" si="38"/>
        <v>3.33</v>
      </c>
      <c r="J65" s="35">
        <v>0</v>
      </c>
      <c r="K65" s="10">
        <f t="shared" si="31"/>
        <v>3.33</v>
      </c>
    </row>
    <row r="66" spans="1:11">
      <c r="A66" t="s">
        <v>125</v>
      </c>
      <c r="B66" s="9">
        <v>1.48</v>
      </c>
      <c r="C66" s="9">
        <v>2.33</v>
      </c>
      <c r="D66" s="36"/>
      <c r="E66" s="33"/>
      <c r="F66" s="36"/>
      <c r="G66" s="35"/>
      <c r="H66" s="35">
        <f>E66*G66</f>
        <v>0</v>
      </c>
      <c r="I66" s="10">
        <f t="shared" ref="I66" si="39">SUM(B66:C66)+H66</f>
        <v>3.81</v>
      </c>
      <c r="J66" s="35">
        <v>0</v>
      </c>
      <c r="K66" s="10">
        <f t="shared" ref="K66" si="40">I66-J66</f>
        <v>3.81</v>
      </c>
    </row>
    <row r="67" spans="1:11">
      <c r="A67" t="s">
        <v>109</v>
      </c>
      <c r="B67" s="9"/>
      <c r="C67" s="9"/>
      <c r="D67" s="36"/>
      <c r="E67" s="33"/>
      <c r="F67" s="36"/>
      <c r="G67" s="35"/>
      <c r="H67" s="35">
        <v>10</v>
      </c>
      <c r="I67" s="10">
        <f t="shared" si="38"/>
        <v>10</v>
      </c>
      <c r="J67" s="35">
        <v>0</v>
      </c>
      <c r="K67" s="10">
        <f t="shared" ref="K67" si="41">I67-J67</f>
        <v>10</v>
      </c>
    </row>
    <row r="68" spans="1:11">
      <c r="A68" t="s">
        <v>125</v>
      </c>
      <c r="B68" s="9">
        <v>1.48</v>
      </c>
      <c r="C68" s="9">
        <v>2.33</v>
      </c>
      <c r="D68" s="36"/>
      <c r="E68" s="33"/>
      <c r="F68" s="36"/>
      <c r="G68" s="35"/>
      <c r="H68" s="35">
        <f>E68*G68</f>
        <v>0</v>
      </c>
      <c r="I68" s="10">
        <f t="shared" si="38"/>
        <v>3.81</v>
      </c>
      <c r="J68" s="35">
        <v>0</v>
      </c>
      <c r="K68" s="10">
        <f t="shared" si="31"/>
        <v>3.81</v>
      </c>
    </row>
    <row r="69" spans="1:11">
      <c r="A69" s="6" t="s">
        <v>48</v>
      </c>
      <c r="B69" s="9">
        <v>0.21</v>
      </c>
      <c r="C69" s="9"/>
      <c r="D69" s="36" t="s">
        <v>49</v>
      </c>
      <c r="E69" s="33"/>
      <c r="F69" s="36"/>
      <c r="G69" s="35"/>
      <c r="H69" s="35">
        <v>0.28999999999999998</v>
      </c>
      <c r="I69" s="10">
        <f t="shared" si="38"/>
        <v>0.5</v>
      </c>
      <c r="J69" s="35">
        <v>0.28999999999999998</v>
      </c>
      <c r="K69" s="10">
        <f t="shared" si="31"/>
        <v>0.21000000000000002</v>
      </c>
    </row>
    <row r="70" spans="1:11">
      <c r="A70" s="6" t="s">
        <v>50</v>
      </c>
      <c r="B70" s="9">
        <v>0.52</v>
      </c>
      <c r="C70" s="9"/>
      <c r="D70" s="36" t="s">
        <v>49</v>
      </c>
      <c r="E70" s="33"/>
      <c r="F70" s="36"/>
      <c r="G70" s="35"/>
      <c r="H70" s="35">
        <v>1.34</v>
      </c>
      <c r="I70" s="10">
        <f t="shared" si="38"/>
        <v>1.86</v>
      </c>
      <c r="J70" s="35">
        <v>1.34</v>
      </c>
      <c r="K70" s="10">
        <f t="shared" si="31"/>
        <v>0.52</v>
      </c>
    </row>
    <row r="71" spans="1:11">
      <c r="A71" s="6" t="s">
        <v>48</v>
      </c>
      <c r="B71" s="9">
        <v>0.21</v>
      </c>
      <c r="C71" s="9"/>
      <c r="D71" s="36" t="s">
        <v>49</v>
      </c>
      <c r="E71" s="33"/>
      <c r="F71" s="36"/>
      <c r="G71" s="35"/>
      <c r="H71" s="35">
        <v>0.28999999999999998</v>
      </c>
      <c r="I71" s="10">
        <f t="shared" ref="I71:I72" si="42">SUM(B71:C71)+H71</f>
        <v>0.5</v>
      </c>
      <c r="J71" s="35">
        <v>0.28999999999999998</v>
      </c>
      <c r="K71" s="10">
        <f t="shared" ref="K71:K72" si="43">I71-J71</f>
        <v>0.21000000000000002</v>
      </c>
    </row>
    <row r="72" spans="1:11">
      <c r="A72" s="6" t="s">
        <v>50</v>
      </c>
      <c r="B72" s="9">
        <v>0.52</v>
      </c>
      <c r="C72" s="9"/>
      <c r="D72" s="36" t="s">
        <v>49</v>
      </c>
      <c r="E72" s="33"/>
      <c r="F72" s="36"/>
      <c r="G72" s="35"/>
      <c r="H72" s="35">
        <v>1.34</v>
      </c>
      <c r="I72" s="10">
        <f t="shared" si="42"/>
        <v>1.86</v>
      </c>
      <c r="J72" s="35">
        <v>1.34</v>
      </c>
      <c r="K72" s="10">
        <f t="shared" si="43"/>
        <v>0.52</v>
      </c>
    </row>
    <row r="73" spans="1:11">
      <c r="A73" t="s">
        <v>135</v>
      </c>
      <c r="B73" s="9">
        <v>0.74</v>
      </c>
      <c r="C73" s="9">
        <v>1.17</v>
      </c>
      <c r="D73" s="36"/>
      <c r="E73" s="33"/>
      <c r="F73" s="36"/>
      <c r="G73" s="35"/>
      <c r="H73" s="35">
        <f>E73*G73</f>
        <v>0</v>
      </c>
      <c r="I73" s="10">
        <f t="shared" ref="I73:I85" si="44">SUM(B73:C73)+H73</f>
        <v>1.91</v>
      </c>
      <c r="J73" s="35">
        <v>0</v>
      </c>
      <c r="K73" s="10">
        <f t="shared" ref="K73:K85" si="45">I73-J73</f>
        <v>1.91</v>
      </c>
    </row>
    <row r="74" spans="1:11">
      <c r="A74" s="6" t="s">
        <v>48</v>
      </c>
      <c r="B74" s="9">
        <v>0.21</v>
      </c>
      <c r="C74" s="9"/>
      <c r="D74" s="36" t="s">
        <v>49</v>
      </c>
      <c r="E74" s="33"/>
      <c r="F74" s="36"/>
      <c r="G74" s="35"/>
      <c r="H74" s="35">
        <v>0.28999999999999998</v>
      </c>
      <c r="I74" s="10">
        <f t="shared" si="44"/>
        <v>0.5</v>
      </c>
      <c r="J74" s="35">
        <v>0.28999999999999998</v>
      </c>
      <c r="K74" s="10">
        <f t="shared" si="45"/>
        <v>0.21000000000000002</v>
      </c>
    </row>
    <row r="75" spans="1:11">
      <c r="A75" s="6" t="s">
        <v>50</v>
      </c>
      <c r="B75" s="9">
        <v>0.52</v>
      </c>
      <c r="C75" s="9"/>
      <c r="D75" s="36" t="s">
        <v>49</v>
      </c>
      <c r="E75" s="33"/>
      <c r="F75" s="36"/>
      <c r="G75" s="35"/>
      <c r="H75" s="35">
        <v>1.34</v>
      </c>
      <c r="I75" s="10">
        <f t="shared" si="44"/>
        <v>1.86</v>
      </c>
      <c r="J75" s="35">
        <v>1.34</v>
      </c>
      <c r="K75" s="10">
        <f t="shared" si="45"/>
        <v>0.52</v>
      </c>
    </row>
    <row r="76" spans="1:11">
      <c r="A76" s="6" t="s">
        <v>48</v>
      </c>
      <c r="B76" s="9">
        <v>0.21</v>
      </c>
      <c r="C76" s="9"/>
      <c r="D76" s="36" t="s">
        <v>49</v>
      </c>
      <c r="E76" s="33"/>
      <c r="F76" s="36"/>
      <c r="G76" s="35"/>
      <c r="H76" s="35">
        <v>0.28999999999999998</v>
      </c>
      <c r="I76" s="10">
        <f t="shared" si="44"/>
        <v>0.5</v>
      </c>
      <c r="J76" s="35">
        <v>0.28999999999999998</v>
      </c>
      <c r="K76" s="10">
        <f t="shared" si="45"/>
        <v>0.21000000000000002</v>
      </c>
    </row>
    <row r="77" spans="1:11">
      <c r="A77" s="6" t="s">
        <v>50</v>
      </c>
      <c r="B77" s="9">
        <v>0.52</v>
      </c>
      <c r="C77" s="9"/>
      <c r="D77" s="36" t="s">
        <v>49</v>
      </c>
      <c r="E77" s="33"/>
      <c r="F77" s="36"/>
      <c r="G77" s="35"/>
      <c r="H77" s="35">
        <v>1.34</v>
      </c>
      <c r="I77" s="10">
        <f t="shared" si="44"/>
        <v>1.86</v>
      </c>
      <c r="J77" s="35">
        <v>1.34</v>
      </c>
      <c r="K77" s="10">
        <f t="shared" si="45"/>
        <v>0.52</v>
      </c>
    </row>
    <row r="78" spans="1:11">
      <c r="A78" s="6" t="s">
        <v>48</v>
      </c>
      <c r="B78" s="9">
        <v>0.21</v>
      </c>
      <c r="C78" s="9"/>
      <c r="D78" s="36" t="s">
        <v>49</v>
      </c>
      <c r="E78" s="33"/>
      <c r="F78" s="36"/>
      <c r="G78" s="35"/>
      <c r="H78" s="35">
        <v>0.28999999999999998</v>
      </c>
      <c r="I78" s="10">
        <f t="shared" si="44"/>
        <v>0.5</v>
      </c>
      <c r="J78" s="35">
        <v>0.28999999999999998</v>
      </c>
      <c r="K78" s="10">
        <f t="shared" si="45"/>
        <v>0.21000000000000002</v>
      </c>
    </row>
    <row r="79" spans="1:11">
      <c r="A79" s="6" t="s">
        <v>50</v>
      </c>
      <c r="B79" s="9">
        <v>0.52</v>
      </c>
      <c r="C79" s="9"/>
      <c r="D79" s="36" t="s">
        <v>49</v>
      </c>
      <c r="E79" s="33"/>
      <c r="F79" s="36"/>
      <c r="G79" s="35"/>
      <c r="H79" s="35">
        <v>1.34</v>
      </c>
      <c r="I79" s="10">
        <f t="shared" si="44"/>
        <v>1.86</v>
      </c>
      <c r="J79" s="35">
        <v>1.34</v>
      </c>
      <c r="K79" s="10">
        <f t="shared" si="45"/>
        <v>0.52</v>
      </c>
    </row>
    <row r="80" spans="1:11">
      <c r="A80" s="6" t="s">
        <v>48</v>
      </c>
      <c r="B80" s="9">
        <v>0.21</v>
      </c>
      <c r="C80" s="9"/>
      <c r="D80" s="36" t="s">
        <v>49</v>
      </c>
      <c r="E80" s="33"/>
      <c r="F80" s="36"/>
      <c r="G80" s="35"/>
      <c r="H80" s="35">
        <v>0.28999999999999998</v>
      </c>
      <c r="I80" s="10">
        <f t="shared" si="44"/>
        <v>0.5</v>
      </c>
      <c r="J80" s="35">
        <v>0.28999999999999998</v>
      </c>
      <c r="K80" s="10">
        <f t="shared" si="45"/>
        <v>0.21000000000000002</v>
      </c>
    </row>
    <row r="81" spans="1:11">
      <c r="A81" s="6" t="s">
        <v>50</v>
      </c>
      <c r="B81" s="9">
        <v>0.52</v>
      </c>
      <c r="C81" s="9"/>
      <c r="D81" s="36" t="s">
        <v>49</v>
      </c>
      <c r="E81" s="33"/>
      <c r="F81" s="36"/>
      <c r="G81" s="35"/>
      <c r="H81" s="35">
        <v>1.34</v>
      </c>
      <c r="I81" s="10">
        <f t="shared" si="44"/>
        <v>1.86</v>
      </c>
      <c r="J81" s="35">
        <v>1.34</v>
      </c>
      <c r="K81" s="10">
        <f t="shared" si="45"/>
        <v>0.52</v>
      </c>
    </row>
    <row r="82" spans="1:11">
      <c r="A82" s="6" t="s">
        <v>48</v>
      </c>
      <c r="B82" s="9">
        <v>0.21</v>
      </c>
      <c r="C82" s="9"/>
      <c r="D82" s="36" t="s">
        <v>49</v>
      </c>
      <c r="E82" s="33"/>
      <c r="F82" s="36"/>
      <c r="G82" s="35"/>
      <c r="H82" s="35">
        <v>0.28999999999999998</v>
      </c>
      <c r="I82" s="10">
        <f t="shared" si="44"/>
        <v>0.5</v>
      </c>
      <c r="J82" s="35">
        <v>0.28999999999999998</v>
      </c>
      <c r="K82" s="10">
        <f t="shared" si="45"/>
        <v>0.21000000000000002</v>
      </c>
    </row>
    <row r="83" spans="1:11">
      <c r="A83" s="6" t="s">
        <v>50</v>
      </c>
      <c r="B83" s="9">
        <v>0.52</v>
      </c>
      <c r="C83" s="9"/>
      <c r="D83" s="36" t="s">
        <v>49</v>
      </c>
      <c r="E83" s="33"/>
      <c r="F83" s="36"/>
      <c r="G83" s="35"/>
      <c r="H83" s="35">
        <v>1.34</v>
      </c>
      <c r="I83" s="10">
        <f t="shared" si="44"/>
        <v>1.86</v>
      </c>
      <c r="J83" s="35">
        <v>1.34</v>
      </c>
      <c r="K83" s="10">
        <f t="shared" si="45"/>
        <v>0.52</v>
      </c>
    </row>
    <row r="84" spans="1:11">
      <c r="A84" s="6" t="s">
        <v>48</v>
      </c>
      <c r="B84" s="9">
        <v>0.21</v>
      </c>
      <c r="C84" s="9"/>
      <c r="D84" s="36" t="s">
        <v>49</v>
      </c>
      <c r="E84" s="33"/>
      <c r="F84" s="36"/>
      <c r="G84" s="35"/>
      <c r="H84" s="35">
        <v>0.28999999999999998</v>
      </c>
      <c r="I84" s="10">
        <f t="shared" si="44"/>
        <v>0.5</v>
      </c>
      <c r="J84" s="35">
        <v>0.28999999999999998</v>
      </c>
      <c r="K84" s="10">
        <f t="shared" si="45"/>
        <v>0.21000000000000002</v>
      </c>
    </row>
    <row r="85" spans="1:11">
      <c r="A85" s="6" t="s">
        <v>50</v>
      </c>
      <c r="B85" s="9">
        <v>0.52</v>
      </c>
      <c r="C85" s="9"/>
      <c r="D85" s="36" t="s">
        <v>49</v>
      </c>
      <c r="E85" s="33"/>
      <c r="F85" s="36"/>
      <c r="G85" s="35"/>
      <c r="H85" s="35">
        <v>1.34</v>
      </c>
      <c r="I85" s="10">
        <f t="shared" si="44"/>
        <v>1.86</v>
      </c>
      <c r="J85" s="35">
        <v>1.34</v>
      </c>
      <c r="K85" s="10">
        <f t="shared" si="45"/>
        <v>0.52</v>
      </c>
    </row>
    <row r="86" spans="1:11">
      <c r="A86" s="8" t="s">
        <v>54</v>
      </c>
      <c r="B86" s="8" t="s">
        <v>0</v>
      </c>
      <c r="C86" s="4" t="s">
        <v>46</v>
      </c>
      <c r="D86" s="4" t="s">
        <v>20</v>
      </c>
      <c r="E86" s="11" t="s">
        <v>0</v>
      </c>
      <c r="F86" s="4" t="s">
        <v>45</v>
      </c>
      <c r="G86" s="4" t="s">
        <v>46</v>
      </c>
      <c r="H86" s="4" t="s">
        <v>21</v>
      </c>
      <c r="I86" s="4" t="s">
        <v>46</v>
      </c>
      <c r="J86" s="4" t="s">
        <v>46</v>
      </c>
      <c r="K86" s="4" t="s">
        <v>46</v>
      </c>
    </row>
    <row r="87" spans="1:11">
      <c r="A87" t="s">
        <v>87</v>
      </c>
      <c r="E87" s="12"/>
      <c r="I87" s="13">
        <f>SUM(I51:I85)</f>
        <v>120.35141</v>
      </c>
      <c r="J87" s="13">
        <f t="shared" ref="J87:K87" si="46">SUM(J51:J85)</f>
        <v>14.669999999999996</v>
      </c>
      <c r="K87" s="13">
        <f t="shared" si="46"/>
        <v>105.68140999999993</v>
      </c>
    </row>
    <row r="88" spans="1:11">
      <c r="E88" s="12"/>
    </row>
    <row r="89" spans="1:11">
      <c r="A89" t="s">
        <v>88</v>
      </c>
      <c r="E89" s="12"/>
    </row>
    <row r="90" spans="1:11">
      <c r="A90" t="s">
        <v>128</v>
      </c>
      <c r="B90" s="9">
        <v>0.46</v>
      </c>
      <c r="C90" s="9">
        <v>0.25</v>
      </c>
      <c r="D90" s="36"/>
      <c r="E90" s="33"/>
      <c r="F90" s="36"/>
      <c r="G90" s="35"/>
      <c r="H90" s="35">
        <f t="shared" ref="H90:H94" si="47">E90*G90</f>
        <v>0</v>
      </c>
      <c r="I90" s="10">
        <f t="shared" ref="I90:I94" si="48">SUM(B90:C90)+H90</f>
        <v>0.71</v>
      </c>
      <c r="J90" s="35">
        <v>0</v>
      </c>
      <c r="K90" s="10">
        <f t="shared" ref="K90:K94" si="49">I90-J90</f>
        <v>0.71</v>
      </c>
    </row>
    <row r="91" spans="1:11">
      <c r="A91" t="s">
        <v>129</v>
      </c>
      <c r="B91" s="9">
        <v>1.18</v>
      </c>
      <c r="C91" s="9">
        <v>2.1</v>
      </c>
      <c r="D91" s="36"/>
      <c r="E91" s="33"/>
      <c r="F91" s="36"/>
      <c r="G91" s="35"/>
      <c r="H91" s="35">
        <f t="shared" ref="H91" si="50">E91*G91</f>
        <v>0</v>
      </c>
      <c r="I91" s="10">
        <f t="shared" ref="I91" si="51">SUM(B91:C91)+H91</f>
        <v>3.2800000000000002</v>
      </c>
      <c r="J91" s="35">
        <v>0</v>
      </c>
      <c r="K91" s="10">
        <f t="shared" ref="K91" si="52">I91-J91</f>
        <v>3.2800000000000002</v>
      </c>
    </row>
    <row r="92" spans="1:11">
      <c r="A92" t="s">
        <v>130</v>
      </c>
      <c r="B92" s="9">
        <v>0.99</v>
      </c>
      <c r="C92" s="9">
        <v>1.83</v>
      </c>
      <c r="D92" s="36"/>
      <c r="E92" s="33"/>
      <c r="F92" s="36"/>
      <c r="G92" s="35"/>
      <c r="H92" s="35">
        <f t="shared" si="47"/>
        <v>0</v>
      </c>
      <c r="I92" s="10">
        <f t="shared" si="48"/>
        <v>2.8200000000000003</v>
      </c>
      <c r="J92" s="35">
        <v>0</v>
      </c>
      <c r="K92" s="10">
        <f t="shared" si="49"/>
        <v>2.8200000000000003</v>
      </c>
    </row>
    <row r="93" spans="1:11">
      <c r="A93" t="s">
        <v>131</v>
      </c>
      <c r="B93" s="9">
        <v>3.95</v>
      </c>
      <c r="C93" s="9">
        <v>9.2100000000000009</v>
      </c>
      <c r="D93" s="36"/>
      <c r="E93" s="33"/>
      <c r="F93" s="36"/>
      <c r="G93" s="35"/>
      <c r="H93" s="35">
        <f t="shared" si="47"/>
        <v>0</v>
      </c>
      <c r="I93" s="10">
        <f t="shared" si="48"/>
        <v>13.16</v>
      </c>
      <c r="J93" s="35">
        <v>0</v>
      </c>
      <c r="K93" s="10">
        <f t="shared" si="49"/>
        <v>13.16</v>
      </c>
    </row>
    <row r="94" spans="1:11">
      <c r="A94" t="s">
        <v>132</v>
      </c>
      <c r="B94" s="9">
        <v>10.89</v>
      </c>
      <c r="C94" s="9">
        <v>7.07</v>
      </c>
      <c r="D94" s="36"/>
      <c r="E94" s="33"/>
      <c r="F94" s="36"/>
      <c r="G94" s="35"/>
      <c r="H94" s="35">
        <f t="shared" si="47"/>
        <v>0</v>
      </c>
      <c r="I94" s="10">
        <f t="shared" si="48"/>
        <v>17.96</v>
      </c>
      <c r="J94" s="35">
        <v>0</v>
      </c>
      <c r="K94" s="10">
        <f t="shared" si="49"/>
        <v>17.96</v>
      </c>
    </row>
    <row r="95" spans="1:11">
      <c r="A95" t="s">
        <v>133</v>
      </c>
      <c r="B95" s="9">
        <v>10.89</v>
      </c>
      <c r="C95" s="9">
        <v>5.16</v>
      </c>
      <c r="D95" s="36"/>
      <c r="E95" s="33"/>
      <c r="F95" s="36"/>
      <c r="G95" s="35"/>
      <c r="H95" s="35">
        <f t="shared" ref="H95" si="53">E95*G95</f>
        <v>0</v>
      </c>
      <c r="I95" s="10">
        <f t="shared" ref="I95:I96" si="54">SUM(B95:C95)+H95</f>
        <v>16.05</v>
      </c>
      <c r="J95" s="35">
        <v>0</v>
      </c>
      <c r="K95" s="10">
        <f t="shared" ref="K95:K96" si="55">I95-J95</f>
        <v>16.05</v>
      </c>
    </row>
    <row r="96" spans="1:11">
      <c r="A96" t="s">
        <v>111</v>
      </c>
      <c r="B96" s="9"/>
      <c r="C96" s="9"/>
      <c r="D96" s="36"/>
      <c r="E96" s="33"/>
      <c r="F96" s="36"/>
      <c r="G96" s="35"/>
      <c r="H96" s="35">
        <v>1.76</v>
      </c>
      <c r="I96" s="10">
        <f t="shared" si="54"/>
        <v>1.76</v>
      </c>
      <c r="J96" s="35">
        <v>0</v>
      </c>
      <c r="K96" s="10">
        <f t="shared" si="55"/>
        <v>1.76</v>
      </c>
    </row>
    <row r="97" spans="1:12">
      <c r="A97" s="8" t="s">
        <v>54</v>
      </c>
      <c r="B97" s="8" t="s">
        <v>0</v>
      </c>
      <c r="C97" s="4" t="s">
        <v>46</v>
      </c>
      <c r="D97" s="4" t="s">
        <v>20</v>
      </c>
      <c r="E97" s="4" t="s">
        <v>0</v>
      </c>
      <c r="F97" s="4" t="s">
        <v>45</v>
      </c>
      <c r="G97" s="4" t="s">
        <v>46</v>
      </c>
      <c r="H97" s="4" t="s">
        <v>21</v>
      </c>
      <c r="I97" s="4" t="s">
        <v>46</v>
      </c>
      <c r="J97" s="4" t="s">
        <v>46</v>
      </c>
      <c r="K97" s="4" t="s">
        <v>46</v>
      </c>
    </row>
    <row r="98" spans="1:12">
      <c r="A98" t="s">
        <v>89</v>
      </c>
      <c r="I98" s="13">
        <f>SUM(I90:I96)</f>
        <v>55.74</v>
      </c>
      <c r="J98" s="13">
        <f t="shared" ref="J98:K98" si="56">SUM(J90:J96)</f>
        <v>0</v>
      </c>
      <c r="K98" s="13">
        <f t="shared" si="56"/>
        <v>55.74</v>
      </c>
    </row>
    <row r="99" spans="1:12">
      <c r="A99"/>
      <c r="B99" s="39"/>
      <c r="C99" s="39"/>
      <c r="I99" s="13"/>
      <c r="J99" s="13"/>
      <c r="K99" s="13"/>
    </row>
    <row r="100" spans="1:12">
      <c r="A100" t="s">
        <v>112</v>
      </c>
      <c r="B100" s="39"/>
      <c r="C100" s="39"/>
      <c r="E100" s="12"/>
    </row>
    <row r="101" spans="1:12">
      <c r="A101" t="s">
        <v>134</v>
      </c>
      <c r="B101" s="9">
        <v>0.49</v>
      </c>
      <c r="C101" s="9">
        <v>0.85</v>
      </c>
      <c r="D101" s="36"/>
      <c r="E101" s="33"/>
      <c r="F101" s="36"/>
      <c r="G101" s="35"/>
      <c r="H101" s="35">
        <f t="shared" ref="H101" si="57">E101*G101</f>
        <v>0</v>
      </c>
      <c r="I101" s="10">
        <f t="shared" ref="I101" si="58">SUM(B101:C101)+H101</f>
        <v>1.3399999999999999</v>
      </c>
      <c r="J101" s="35">
        <v>0</v>
      </c>
      <c r="K101" s="10">
        <f t="shared" ref="K101" si="59">I101-J101</f>
        <v>1.3399999999999999</v>
      </c>
    </row>
    <row r="102" spans="1:12">
      <c r="A102" s="38" t="s">
        <v>54</v>
      </c>
      <c r="B102" s="38" t="s">
        <v>0</v>
      </c>
      <c r="C102" s="37" t="s">
        <v>46</v>
      </c>
      <c r="D102" s="37" t="s">
        <v>20</v>
      </c>
      <c r="E102" s="37" t="s">
        <v>0</v>
      </c>
      <c r="F102" s="37" t="s">
        <v>45</v>
      </c>
      <c r="G102" s="37" t="s">
        <v>46</v>
      </c>
      <c r="H102" s="37" t="s">
        <v>21</v>
      </c>
      <c r="I102" s="37" t="s">
        <v>46</v>
      </c>
      <c r="J102" s="37" t="s">
        <v>46</v>
      </c>
      <c r="K102" s="37" t="s">
        <v>46</v>
      </c>
    </row>
    <row r="103" spans="1:12">
      <c r="A103" t="s">
        <v>113</v>
      </c>
      <c r="B103" s="39"/>
      <c r="C103" s="39"/>
      <c r="I103" s="13">
        <f>SUM(I101)</f>
        <v>1.3399999999999999</v>
      </c>
      <c r="J103" s="13">
        <f t="shared" ref="J103:K103" si="60">SUM(J101)</f>
        <v>0</v>
      </c>
      <c r="K103" s="13">
        <f t="shared" si="60"/>
        <v>1.3399999999999999</v>
      </c>
    </row>
    <row r="104" spans="1:12">
      <c r="A104"/>
      <c r="B104" s="39"/>
      <c r="C104" s="39"/>
      <c r="I104" s="13"/>
      <c r="J104" s="13"/>
      <c r="K104" s="13"/>
    </row>
    <row r="105" spans="1:12">
      <c r="A105" s="6" t="s">
        <v>51</v>
      </c>
      <c r="H105" s="35">
        <v>8.56</v>
      </c>
      <c r="I105" s="10">
        <f t="shared" ref="I105" si="61">SUM(B105:C105)+H105</f>
        <v>8.56</v>
      </c>
      <c r="J105" s="35">
        <v>0</v>
      </c>
      <c r="K105" s="10">
        <f t="shared" ref="K105" si="62">I105-J105</f>
        <v>8.56</v>
      </c>
    </row>
    <row r="106" spans="1:12">
      <c r="A106" s="4" t="s">
        <v>34</v>
      </c>
      <c r="B106" s="8" t="s">
        <v>11</v>
      </c>
      <c r="C106" s="4" t="s">
        <v>11</v>
      </c>
      <c r="D106" s="4" t="s">
        <v>35</v>
      </c>
      <c r="E106" s="4" t="s">
        <v>11</v>
      </c>
      <c r="F106" s="4" t="s">
        <v>36</v>
      </c>
      <c r="G106" s="4" t="s">
        <v>13</v>
      </c>
      <c r="H106" s="4" t="s">
        <v>14</v>
      </c>
      <c r="I106" s="4" t="s">
        <v>12</v>
      </c>
      <c r="J106" s="4" t="s">
        <v>12</v>
      </c>
      <c r="K106" s="4" t="s">
        <v>12</v>
      </c>
    </row>
    <row r="107" spans="1:12">
      <c r="A107" s="6" t="s">
        <v>52</v>
      </c>
      <c r="I107" s="13">
        <f>I105+I103+I98+I87+I48+I39+I29+I20</f>
        <v>507.90264999999999</v>
      </c>
      <c r="J107" s="13">
        <f t="shared" ref="J107:K107" si="63">J105+J103+J98+J87+J48+J39+J29+J20</f>
        <v>14.669999999999996</v>
      </c>
      <c r="K107" s="13">
        <f t="shared" si="63"/>
        <v>493.23264999999992</v>
      </c>
      <c r="L107" s="13"/>
    </row>
    <row r="108" spans="1:12">
      <c r="A108" s="25" t="s">
        <v>73</v>
      </c>
      <c r="B108" s="1" t="s">
        <v>73</v>
      </c>
      <c r="C108" s="1" t="s">
        <v>73</v>
      </c>
      <c r="D108" s="1" t="s">
        <v>73</v>
      </c>
      <c r="E108" s="1" t="s">
        <v>73</v>
      </c>
      <c r="F108" s="1" t="s">
        <v>73</v>
      </c>
      <c r="G108" s="1" t="s">
        <v>73</v>
      </c>
      <c r="H108" s="1" t="s">
        <v>73</v>
      </c>
      <c r="I108" s="1" t="s">
        <v>73</v>
      </c>
      <c r="J108" s="1" t="s">
        <v>73</v>
      </c>
      <c r="K108" s="1" t="s">
        <v>73</v>
      </c>
      <c r="L108" t="s">
        <v>74</v>
      </c>
    </row>
    <row r="109" spans="1:12">
      <c r="A109" s="7" t="s">
        <v>53</v>
      </c>
      <c r="B109" s="22" t="s">
        <v>72</v>
      </c>
      <c r="I109" s="13">
        <f>RETURNS!E16-VARIABLECosts!I107</f>
        <v>414.53735000000006</v>
      </c>
      <c r="J109" s="13">
        <f>RETURNS!F16-VARIABLECosts!J107</f>
        <v>60.330000000000005</v>
      </c>
      <c r="K109" s="13">
        <f>RETURNS!G16-VARIABLECosts!K107</f>
        <v>354.20735000000013</v>
      </c>
      <c r="L109" s="13"/>
    </row>
    <row r="111" spans="1:12">
      <c r="J111" s="1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fitToHeight="2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41" t="s">
        <v>75</v>
      </c>
      <c r="B1" s="45"/>
      <c r="C1" s="45"/>
      <c r="D1" s="45"/>
      <c r="E1" s="45"/>
      <c r="F1" s="29"/>
      <c r="G1" s="29"/>
      <c r="H1" s="28"/>
    </row>
    <row r="2" spans="1:8" s="6" customFormat="1" ht="18">
      <c r="A2" s="41" t="s">
        <v>76</v>
      </c>
      <c r="B2" s="45"/>
      <c r="C2" s="45"/>
      <c r="D2" s="45"/>
      <c r="E2" s="45"/>
      <c r="F2" s="41"/>
      <c r="G2" s="45"/>
    </row>
    <row r="3" spans="1:8" s="6" customFormat="1" ht="18">
      <c r="A3" s="41" t="str">
        <f>RETURNS!A3</f>
        <v>Sugar Beets - Riverton Area</v>
      </c>
      <c r="B3" s="45"/>
      <c r="C3" s="45"/>
      <c r="D3" s="45"/>
      <c r="E3" s="45"/>
      <c r="F3" s="41"/>
      <c r="G3" s="45"/>
    </row>
    <row r="4" spans="1:8" s="6" customFormat="1" ht="18">
      <c r="A4" s="41" t="str">
        <f>RETURNS!A4</f>
        <v>120 Acre Enterprise</v>
      </c>
      <c r="B4" s="45"/>
      <c r="C4" s="45"/>
      <c r="D4" s="45"/>
      <c r="E4" s="45"/>
      <c r="F4" s="41"/>
      <c r="G4" s="45"/>
    </row>
    <row r="5" spans="1:8">
      <c r="A5" s="24" t="s">
        <v>77</v>
      </c>
      <c r="B5" s="1" t="s">
        <v>73</v>
      </c>
      <c r="C5" s="1" t="s">
        <v>73</v>
      </c>
      <c r="D5" s="1" t="s">
        <v>73</v>
      </c>
      <c r="E5" s="1" t="s">
        <v>73</v>
      </c>
      <c r="F5" s="23" t="s">
        <v>74</v>
      </c>
    </row>
    <row r="6" spans="1:8">
      <c r="D6" s="40" t="s">
        <v>1</v>
      </c>
      <c r="E6" s="40"/>
    </row>
    <row r="7" spans="1:8">
      <c r="C7" s="2" t="s">
        <v>2</v>
      </c>
      <c r="D7" s="4" t="s">
        <v>3</v>
      </c>
      <c r="E7" s="4"/>
    </row>
    <row r="8" spans="1:8">
      <c r="A8" t="s">
        <v>55</v>
      </c>
      <c r="B8" s="2" t="s">
        <v>7</v>
      </c>
      <c r="C8" s="2" t="s">
        <v>4</v>
      </c>
      <c r="D8" s="4" t="s">
        <v>18</v>
      </c>
      <c r="E8" s="4" t="s">
        <v>19</v>
      </c>
    </row>
    <row r="9" spans="1:8">
      <c r="A9" t="s">
        <v>56</v>
      </c>
      <c r="B9" s="1" t="s">
        <v>67</v>
      </c>
      <c r="C9" s="2" t="s">
        <v>11</v>
      </c>
      <c r="D9" s="4" t="s">
        <v>12</v>
      </c>
      <c r="E9" s="4" t="s">
        <v>12</v>
      </c>
    </row>
    <row r="10" spans="1:8">
      <c r="A10" t="s">
        <v>57</v>
      </c>
    </row>
    <row r="11" spans="1:8">
      <c r="A11" t="s">
        <v>68</v>
      </c>
      <c r="B11" s="2" t="s">
        <v>58</v>
      </c>
      <c r="C11" s="35">
        <v>12.91</v>
      </c>
      <c r="D11" s="35">
        <v>0</v>
      </c>
      <c r="E11" s="19">
        <f t="shared" ref="E11:E27" si="0">C11-D11</f>
        <v>12.91</v>
      </c>
    </row>
    <row r="12" spans="1:8">
      <c r="A12" t="s">
        <v>69</v>
      </c>
      <c r="B12" s="2" t="s">
        <v>58</v>
      </c>
      <c r="C12" s="35">
        <v>14.11</v>
      </c>
      <c r="D12" s="35">
        <v>0</v>
      </c>
      <c r="E12" s="19">
        <f t="shared" si="0"/>
        <v>14.11</v>
      </c>
    </row>
    <row r="13" spans="1:8">
      <c r="A13" t="s">
        <v>70</v>
      </c>
      <c r="B13" s="2" t="s">
        <v>58</v>
      </c>
      <c r="C13" s="35">
        <v>52.87</v>
      </c>
      <c r="D13" s="35">
        <v>0</v>
      </c>
      <c r="E13" s="19">
        <f t="shared" si="0"/>
        <v>52.87</v>
      </c>
    </row>
    <row r="14" spans="1:8">
      <c r="A14" t="s">
        <v>71</v>
      </c>
      <c r="B14" s="2" t="s">
        <v>58</v>
      </c>
      <c r="C14" s="35">
        <v>85.14</v>
      </c>
      <c r="D14" s="35">
        <v>0</v>
      </c>
      <c r="E14" s="19">
        <f t="shared" si="0"/>
        <v>85.14</v>
      </c>
    </row>
    <row r="15" spans="1:8">
      <c r="A15" t="s">
        <v>59</v>
      </c>
      <c r="C15" s="35"/>
      <c r="D15" s="35"/>
      <c r="E15" s="19">
        <f t="shared" si="0"/>
        <v>0</v>
      </c>
    </row>
    <row r="16" spans="1:8">
      <c r="A16" s="21" t="s">
        <v>68</v>
      </c>
      <c r="B16" s="2" t="s">
        <v>58</v>
      </c>
      <c r="C16" s="35">
        <v>0.52</v>
      </c>
      <c r="D16" s="35">
        <v>0.52</v>
      </c>
      <c r="E16" s="19">
        <f t="shared" si="0"/>
        <v>0</v>
      </c>
    </row>
    <row r="17" spans="1:6">
      <c r="A17" s="21" t="s">
        <v>69</v>
      </c>
      <c r="B17" s="2" t="s">
        <v>58</v>
      </c>
      <c r="C17" s="35">
        <v>0.24</v>
      </c>
      <c r="D17" s="35">
        <v>0.24</v>
      </c>
      <c r="E17" s="19">
        <f t="shared" si="0"/>
        <v>0</v>
      </c>
    </row>
    <row r="18" spans="1:6">
      <c r="A18" s="21" t="s">
        <v>70</v>
      </c>
      <c r="B18" s="2" t="s">
        <v>58</v>
      </c>
      <c r="C18" s="35">
        <v>4.9800000000000004</v>
      </c>
      <c r="D18" s="35">
        <v>4.9800000000000004</v>
      </c>
      <c r="E18" s="19">
        <f t="shared" si="0"/>
        <v>0</v>
      </c>
    </row>
    <row r="19" spans="1:6">
      <c r="A19" s="21" t="s">
        <v>71</v>
      </c>
      <c r="B19" s="2" t="s">
        <v>58</v>
      </c>
      <c r="C19" s="35">
        <v>4.3</v>
      </c>
      <c r="D19" s="35">
        <v>4.3</v>
      </c>
      <c r="E19" s="19">
        <f t="shared" si="0"/>
        <v>0</v>
      </c>
    </row>
    <row r="20" spans="1:6">
      <c r="A20" t="s">
        <v>60</v>
      </c>
      <c r="C20" s="35"/>
      <c r="D20" s="35"/>
      <c r="E20" s="19">
        <f t="shared" si="0"/>
        <v>0</v>
      </c>
    </row>
    <row r="21" spans="1:6">
      <c r="A21" t="s">
        <v>68</v>
      </c>
      <c r="B21" s="2" t="s">
        <v>58</v>
      </c>
      <c r="C21" s="35">
        <v>0.5</v>
      </c>
      <c r="D21" s="35">
        <v>0.5</v>
      </c>
      <c r="E21" s="19">
        <f t="shared" si="0"/>
        <v>0</v>
      </c>
    </row>
    <row r="22" spans="1:6">
      <c r="A22" t="s">
        <v>69</v>
      </c>
      <c r="B22" s="2" t="s">
        <v>58</v>
      </c>
      <c r="C22" s="35">
        <v>0.23</v>
      </c>
      <c r="D22" s="35">
        <v>0.23</v>
      </c>
      <c r="E22" s="19">
        <f t="shared" si="0"/>
        <v>0</v>
      </c>
    </row>
    <row r="23" spans="1:6">
      <c r="A23" t="s">
        <v>70</v>
      </c>
      <c r="B23" s="2" t="s">
        <v>58</v>
      </c>
      <c r="C23" s="35">
        <v>4.24</v>
      </c>
      <c r="D23" s="35">
        <v>4.24</v>
      </c>
      <c r="E23" s="19">
        <f t="shared" si="0"/>
        <v>0</v>
      </c>
    </row>
    <row r="24" spans="1:6">
      <c r="A24" t="s">
        <v>71</v>
      </c>
      <c r="B24" s="2" t="s">
        <v>58</v>
      </c>
      <c r="C24" s="35">
        <v>6.43</v>
      </c>
      <c r="D24" s="35">
        <v>6.43</v>
      </c>
      <c r="E24" s="19">
        <f t="shared" si="0"/>
        <v>0</v>
      </c>
    </row>
    <row r="25" spans="1:6">
      <c r="A25" t="s">
        <v>61</v>
      </c>
      <c r="C25" s="35"/>
      <c r="D25" s="35"/>
      <c r="E25" s="19">
        <f t="shared" si="0"/>
        <v>0</v>
      </c>
    </row>
    <row r="26" spans="1:6">
      <c r="A26" t="s">
        <v>68</v>
      </c>
      <c r="B26" s="2" t="s">
        <v>58</v>
      </c>
      <c r="C26" s="35">
        <v>4.3099999999999996</v>
      </c>
      <c r="D26" s="35">
        <v>4.3099999999999996</v>
      </c>
      <c r="E26" s="19">
        <f t="shared" si="0"/>
        <v>0</v>
      </c>
    </row>
    <row r="27" spans="1:6">
      <c r="A27" t="s">
        <v>70</v>
      </c>
      <c r="B27" s="2" t="s">
        <v>58</v>
      </c>
      <c r="C27" s="35">
        <v>38.979999999999997</v>
      </c>
      <c r="D27" s="35">
        <v>38.979999999999997</v>
      </c>
      <c r="E27" s="19">
        <f t="shared" si="0"/>
        <v>0</v>
      </c>
    </row>
    <row r="28" spans="1:6">
      <c r="A28" s="2" t="s">
        <v>56</v>
      </c>
      <c r="B28" s="1" t="s">
        <v>67</v>
      </c>
      <c r="C28" s="2" t="s">
        <v>11</v>
      </c>
      <c r="D28" s="2" t="s">
        <v>12</v>
      </c>
      <c r="E28" s="2" t="s">
        <v>12</v>
      </c>
    </row>
    <row r="29" spans="1:6">
      <c r="A29" t="s">
        <v>62</v>
      </c>
      <c r="C29" s="3">
        <f>SUM(C11:C27)</f>
        <v>229.76000000000002</v>
      </c>
      <c r="D29" s="3">
        <f>SUM(D11:D27)</f>
        <v>64.72999999999999</v>
      </c>
      <c r="E29" s="3">
        <f>SUM(E11:E27)</f>
        <v>165.03</v>
      </c>
      <c r="F29" s="34"/>
    </row>
    <row r="30" spans="1:6">
      <c r="A30" s="25" t="s">
        <v>73</v>
      </c>
      <c r="B30" s="1" t="s">
        <v>73</v>
      </c>
      <c r="C30" s="1" t="s">
        <v>73</v>
      </c>
      <c r="D30" s="1" t="s">
        <v>73</v>
      </c>
      <c r="E30" s="1" t="s">
        <v>73</v>
      </c>
      <c r="F30" s="23" t="s">
        <v>74</v>
      </c>
    </row>
    <row r="32" spans="1:6">
      <c r="A32" t="s">
        <v>63</v>
      </c>
      <c r="C32" s="3">
        <f>VARIABLECosts!I107+FIXEDCosts!C29</f>
        <v>737.66264999999999</v>
      </c>
      <c r="D32" s="3">
        <f>VARIABLECosts!J107+FIXEDCosts!D29</f>
        <v>79.399999999999991</v>
      </c>
      <c r="E32" s="3">
        <f>VARIABLECosts!K107+FIXEDCosts!E29</f>
        <v>658.26264999999989</v>
      </c>
      <c r="F32" s="34"/>
    </row>
    <row r="33" spans="1:6">
      <c r="A33" t="s">
        <v>64</v>
      </c>
      <c r="B33" s="23" t="s">
        <v>65</v>
      </c>
      <c r="C33" s="23" t="s">
        <v>65</v>
      </c>
      <c r="D33" s="23" t="s">
        <v>65</v>
      </c>
      <c r="E33" s="23" t="s">
        <v>65</v>
      </c>
      <c r="F33" s="23" t="s">
        <v>74</v>
      </c>
    </row>
    <row r="34" spans="1:6">
      <c r="A34" t="s">
        <v>66</v>
      </c>
      <c r="C34" s="20">
        <f>RETURNS!E16-FIXEDCosts!C32</f>
        <v>184.77735000000007</v>
      </c>
      <c r="D34" s="20">
        <f>RETURNS!F16-FIXEDCosts!D32</f>
        <v>-4.3999999999999915</v>
      </c>
      <c r="E34" s="20">
        <f>RETURNS!G16-FIXEDCosts!E32</f>
        <v>189.17735000000016</v>
      </c>
      <c r="F34" s="34"/>
    </row>
    <row r="35" spans="1:6">
      <c r="A35" t="s">
        <v>64</v>
      </c>
      <c r="B35" s="23" t="s">
        <v>65</v>
      </c>
      <c r="C35" s="23" t="s">
        <v>65</v>
      </c>
      <c r="D35" s="23" t="s">
        <v>65</v>
      </c>
      <c r="E35" s="23" t="s">
        <v>65</v>
      </c>
      <c r="F35" s="23" t="s">
        <v>74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2009-01-03T17:12:08Z</cp:lastPrinted>
  <dcterms:created xsi:type="dcterms:W3CDTF">2008-12-23T01:27:28Z</dcterms:created>
  <dcterms:modified xsi:type="dcterms:W3CDTF">2009-01-03T17:12:13Z</dcterms:modified>
</cp:coreProperties>
</file>